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0436D45C-E944-4E4C-932B-9E527DBAD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4" i="1" l="1"/>
  <c r="E174" i="1"/>
  <c r="E172" i="1" s="1"/>
  <c r="O172" i="1" s="1"/>
  <c r="D174" i="1"/>
  <c r="E173" i="1"/>
  <c r="O173" i="1" s="1"/>
  <c r="D173" i="1"/>
  <c r="D172" i="1" s="1"/>
  <c r="M172" i="1"/>
  <c r="L172" i="1"/>
  <c r="K172" i="1"/>
  <c r="J172" i="1"/>
  <c r="I172" i="1"/>
  <c r="H172" i="1"/>
  <c r="G172" i="1"/>
  <c r="F172" i="1"/>
  <c r="E171" i="1"/>
  <c r="O171" i="1" s="1"/>
  <c r="O168" i="1" s="1"/>
  <c r="D171" i="1"/>
  <c r="S170" i="1"/>
  <c r="O170" i="1"/>
  <c r="S169" i="1"/>
  <c r="E169" i="1"/>
  <c r="D169" i="1"/>
  <c r="O169" i="1" s="1"/>
  <c r="S168" i="1"/>
  <c r="N168" i="1"/>
  <c r="M168" i="1"/>
  <c r="L168" i="1"/>
  <c r="K168" i="1"/>
  <c r="J168" i="1"/>
  <c r="I168" i="1"/>
  <c r="H168" i="1"/>
  <c r="G168" i="1"/>
  <c r="F168" i="1"/>
  <c r="D168" i="1"/>
  <c r="S167" i="1"/>
  <c r="E167" i="1"/>
  <c r="O167" i="1" s="1"/>
  <c r="O166" i="1" s="1"/>
  <c r="D167" i="1"/>
  <c r="D166" i="1" s="1"/>
  <c r="D165" i="1" s="1"/>
  <c r="S166" i="1"/>
  <c r="N166" i="1"/>
  <c r="M166" i="1"/>
  <c r="M165" i="1" s="1"/>
  <c r="L166" i="1"/>
  <c r="K166" i="1"/>
  <c r="J166" i="1"/>
  <c r="J165" i="1" s="1"/>
  <c r="I166" i="1"/>
  <c r="I165" i="1" s="1"/>
  <c r="H166" i="1"/>
  <c r="G166" i="1"/>
  <c r="F166" i="1"/>
  <c r="F165" i="1" s="1"/>
  <c r="E166" i="1"/>
  <c r="L165" i="1"/>
  <c r="K165" i="1"/>
  <c r="H165" i="1"/>
  <c r="G165" i="1"/>
  <c r="E168" i="1" l="1"/>
  <c r="E165" i="1" s="1"/>
  <c r="O165" i="1" s="1"/>
  <c r="O174" i="1"/>
  <c r="E164" i="1" l="1"/>
  <c r="O164" i="1" s="1"/>
  <c r="D164" i="1"/>
  <c r="O163" i="1"/>
  <c r="E163" i="1"/>
  <c r="D163" i="1"/>
  <c r="M162" i="1"/>
  <c r="L162" i="1"/>
  <c r="L146" i="1" s="1"/>
  <c r="K162" i="1"/>
  <c r="J162" i="1"/>
  <c r="I162" i="1"/>
  <c r="H162" i="1"/>
  <c r="H146" i="1" s="1"/>
  <c r="G162" i="1"/>
  <c r="F162" i="1"/>
  <c r="E162" i="1"/>
  <c r="D162" i="1"/>
  <c r="E161" i="1"/>
  <c r="O161" i="1" s="1"/>
  <c r="D161" i="1"/>
  <c r="E160" i="1"/>
  <c r="D160" i="1"/>
  <c r="E159" i="1"/>
  <c r="D159" i="1"/>
  <c r="O158" i="1"/>
  <c r="E158" i="1"/>
  <c r="D158" i="1"/>
  <c r="E157" i="1"/>
  <c r="E151" i="1" s="1"/>
  <c r="D157" i="1"/>
  <c r="E156" i="1"/>
  <c r="O156" i="1" s="1"/>
  <c r="D156" i="1"/>
  <c r="S155" i="1"/>
  <c r="E155" i="1"/>
  <c r="O155" i="1" s="1"/>
  <c r="D155" i="1"/>
  <c r="D151" i="1" s="1"/>
  <c r="S154" i="1"/>
  <c r="E154" i="1"/>
  <c r="D154" i="1"/>
  <c r="S153" i="1"/>
  <c r="E153" i="1"/>
  <c r="D153" i="1"/>
  <c r="S152" i="1"/>
  <c r="M151" i="1"/>
  <c r="L151" i="1"/>
  <c r="K151" i="1"/>
  <c r="J151" i="1"/>
  <c r="I151" i="1"/>
  <c r="H151" i="1"/>
  <c r="G151" i="1"/>
  <c r="F151" i="1"/>
  <c r="E150" i="1"/>
  <c r="O150" i="1" s="1"/>
  <c r="D150" i="1"/>
  <c r="S149" i="1"/>
  <c r="E149" i="1"/>
  <c r="O149" i="1" s="1"/>
  <c r="D149" i="1"/>
  <c r="E148" i="1"/>
  <c r="D148" i="1"/>
  <c r="O148" i="1" s="1"/>
  <c r="M147" i="1"/>
  <c r="L147" i="1"/>
  <c r="K147" i="1"/>
  <c r="E147" i="1" s="1"/>
  <c r="J147" i="1"/>
  <c r="I147" i="1"/>
  <c r="H147" i="1"/>
  <c r="G147" i="1"/>
  <c r="G146" i="1" s="1"/>
  <c r="F147" i="1"/>
  <c r="D147" i="1" s="1"/>
  <c r="M146" i="1"/>
  <c r="J146" i="1"/>
  <c r="I146" i="1"/>
  <c r="F146" i="1"/>
  <c r="O147" i="1" l="1"/>
  <c r="E146" i="1"/>
  <c r="D146" i="1"/>
  <c r="O151" i="1"/>
  <c r="K146" i="1"/>
  <c r="O157" i="1"/>
  <c r="O146" i="1" l="1"/>
  <c r="E117" i="1" l="1"/>
  <c r="R117" i="1" s="1"/>
  <c r="D117" i="1"/>
  <c r="Q117" i="1" s="1"/>
  <c r="E116" i="1"/>
  <c r="D116" i="1"/>
  <c r="Q116" i="1" s="1"/>
  <c r="E115" i="1"/>
  <c r="O115" i="1" s="1"/>
  <c r="D115" i="1"/>
  <c r="N115" i="1" s="1"/>
  <c r="R114" i="1"/>
  <c r="S114" i="1" s="1"/>
  <c r="Q114" i="1"/>
  <c r="O114" i="1"/>
  <c r="M113" i="1"/>
  <c r="L113" i="1"/>
  <c r="K113" i="1"/>
  <c r="J113" i="1"/>
  <c r="J106" i="1" s="1"/>
  <c r="I113" i="1"/>
  <c r="H113" i="1"/>
  <c r="G113" i="1"/>
  <c r="F113" i="1"/>
  <c r="F106" i="1" s="1"/>
  <c r="E111" i="1"/>
  <c r="R111" i="1" s="1"/>
  <c r="D111" i="1"/>
  <c r="Q111" i="1" s="1"/>
  <c r="D110" i="1"/>
  <c r="R109" i="1"/>
  <c r="Q109" i="1"/>
  <c r="S109" i="1" s="1"/>
  <c r="E109" i="1"/>
  <c r="O109" i="1" s="1"/>
  <c r="D109" i="1"/>
  <c r="N109" i="1" s="1"/>
  <c r="S108" i="1"/>
  <c r="E108" i="1"/>
  <c r="D108" i="1"/>
  <c r="N108" i="1" s="1"/>
  <c r="R107" i="1"/>
  <c r="S107" i="1" s="1"/>
  <c r="Q107" i="1"/>
  <c r="K107" i="1"/>
  <c r="J107" i="1"/>
  <c r="I107" i="1"/>
  <c r="I106" i="1" s="1"/>
  <c r="H107" i="1"/>
  <c r="G107" i="1"/>
  <c r="F107" i="1"/>
  <c r="E107" i="1"/>
  <c r="M106" i="1"/>
  <c r="L106" i="1"/>
  <c r="H106" i="1"/>
  <c r="D107" i="1" l="1"/>
  <c r="N107" i="1" s="1"/>
  <c r="G106" i="1"/>
  <c r="K106" i="1"/>
  <c r="S117" i="1"/>
  <c r="O107" i="1"/>
  <c r="O108" i="1"/>
  <c r="N111" i="1"/>
  <c r="O116" i="1"/>
  <c r="O117" i="1"/>
  <c r="O111" i="1"/>
  <c r="R116" i="1"/>
  <c r="S116" i="1" s="1"/>
  <c r="S111" i="1"/>
  <c r="D113" i="1"/>
  <c r="D106" i="1" s="1"/>
  <c r="N106" i="1" s="1"/>
  <c r="E113" i="1"/>
  <c r="O113" i="1" l="1"/>
  <c r="E106" i="1"/>
  <c r="O106" i="1" s="1"/>
  <c r="D105" i="1" l="1"/>
  <c r="D103" i="1" s="1"/>
  <c r="E104" i="1"/>
  <c r="D104" i="1"/>
  <c r="K103" i="1"/>
  <c r="J103" i="1"/>
  <c r="I103" i="1"/>
  <c r="H103" i="1"/>
  <c r="G103" i="1"/>
  <c r="F103" i="1"/>
  <c r="E103" i="1"/>
  <c r="J102" i="1"/>
  <c r="H102" i="1"/>
  <c r="F102" i="1"/>
  <c r="E102" i="1"/>
  <c r="J101" i="1"/>
  <c r="D101" i="1" s="1"/>
  <c r="E101" i="1"/>
  <c r="J100" i="1"/>
  <c r="J99" i="1" s="1"/>
  <c r="H100" i="1"/>
  <c r="K99" i="1"/>
  <c r="I99" i="1"/>
  <c r="G99" i="1"/>
  <c r="F99" i="1"/>
  <c r="J93" i="1"/>
  <c r="H93" i="1"/>
  <c r="H90" i="1" s="1"/>
  <c r="F93" i="1"/>
  <c r="E93" i="1"/>
  <c r="J91" i="1"/>
  <c r="D91" i="1" s="1"/>
  <c r="E91" i="1"/>
  <c r="K90" i="1"/>
  <c r="I90" i="1"/>
  <c r="G90" i="1"/>
  <c r="F90" i="1"/>
  <c r="J89" i="1"/>
  <c r="E89" i="1" s="1"/>
  <c r="D89" i="1" s="1"/>
  <c r="J87" i="1"/>
  <c r="E87" i="1" s="1"/>
  <c r="K86" i="1"/>
  <c r="Q86" i="1" s="1"/>
  <c r="R86" i="1" s="1"/>
  <c r="I86" i="1"/>
  <c r="H86" i="1"/>
  <c r="G86" i="1"/>
  <c r="F86" i="1"/>
  <c r="Q85" i="1"/>
  <c r="R85" i="1" s="1"/>
  <c r="J85" i="1"/>
  <c r="E85" i="1" s="1"/>
  <c r="J83" i="1"/>
  <c r="E83" i="1" s="1"/>
  <c r="D83" i="1" s="1"/>
  <c r="S82" i="1"/>
  <c r="K82" i="1"/>
  <c r="I82" i="1"/>
  <c r="H82" i="1"/>
  <c r="G82" i="1"/>
  <c r="F82" i="1"/>
  <c r="E80" i="1"/>
  <c r="D80" i="1"/>
  <c r="E79" i="1"/>
  <c r="D79" i="1"/>
  <c r="K78" i="1"/>
  <c r="J78" i="1"/>
  <c r="H77" i="1"/>
  <c r="E77" i="1" s="1"/>
  <c r="D77" i="1" s="1"/>
  <c r="H76" i="1"/>
  <c r="E76" i="1" s="1"/>
  <c r="D76" i="1" s="1"/>
  <c r="J74" i="1"/>
  <c r="H74" i="1"/>
  <c r="F74" i="1"/>
  <c r="E74" i="1"/>
  <c r="E71" i="1"/>
  <c r="D71" i="1"/>
  <c r="F69" i="1"/>
  <c r="E69" i="1"/>
  <c r="D69" i="1"/>
  <c r="J68" i="1"/>
  <c r="E68" i="1" s="1"/>
  <c r="K67" i="1"/>
  <c r="I67" i="1"/>
  <c r="G67" i="1"/>
  <c r="P65" i="1"/>
  <c r="P71" i="1" s="1"/>
  <c r="E90" i="1" l="1"/>
  <c r="H67" i="1"/>
  <c r="I66" i="1"/>
  <c r="I65" i="1" s="1"/>
  <c r="E100" i="1"/>
  <c r="E99" i="1" s="1"/>
  <c r="D93" i="1"/>
  <c r="D90" i="1" s="1"/>
  <c r="D102" i="1"/>
  <c r="K66" i="1"/>
  <c r="K65" i="1" s="1"/>
  <c r="D74" i="1"/>
  <c r="G66" i="1"/>
  <c r="G65" i="1" s="1"/>
  <c r="E78" i="1"/>
  <c r="Q89" i="1"/>
  <c r="R89" i="1" s="1"/>
  <c r="J90" i="1"/>
  <c r="D68" i="1"/>
  <c r="E67" i="1"/>
  <c r="D85" i="1"/>
  <c r="D82" i="1" s="1"/>
  <c r="E82" i="1"/>
  <c r="E86" i="1"/>
  <c r="D87" i="1"/>
  <c r="D86" i="1" s="1"/>
  <c r="F67" i="1"/>
  <c r="F66" i="1" s="1"/>
  <c r="J67" i="1"/>
  <c r="J86" i="1"/>
  <c r="H99" i="1"/>
  <c r="H66" i="1" s="1"/>
  <c r="H65" i="1" s="1"/>
  <c r="J82" i="1"/>
  <c r="D100" i="1" l="1"/>
  <c r="O100" i="1" s="1"/>
  <c r="D67" i="1"/>
  <c r="O67" i="1" s="1"/>
  <c r="R100" i="1"/>
  <c r="O85" i="1"/>
  <c r="O68" i="1"/>
  <c r="O82" i="1"/>
  <c r="E66" i="1"/>
  <c r="Q100" i="1"/>
  <c r="D99" i="1"/>
  <c r="Q99" i="1" s="1"/>
  <c r="J66" i="1"/>
  <c r="J65" i="1" s="1"/>
  <c r="F65" i="1"/>
  <c r="R99" i="1"/>
  <c r="S100" i="1" l="1"/>
  <c r="D65" i="1"/>
  <c r="D66" i="1"/>
  <c r="O66" i="1" s="1"/>
  <c r="O99" i="1"/>
  <c r="E65" i="1"/>
  <c r="S99" i="1"/>
  <c r="O65" i="1" l="1"/>
  <c r="E63" i="1"/>
  <c r="D63" i="1"/>
  <c r="M62" i="1"/>
  <c r="L62" i="1"/>
  <c r="K62" i="1"/>
  <c r="J62" i="1"/>
  <c r="I62" i="1"/>
  <c r="H62" i="1"/>
  <c r="G62" i="1"/>
  <c r="F62" i="1"/>
  <c r="E62" i="1"/>
  <c r="S61" i="1"/>
  <c r="E61" i="1"/>
  <c r="D61" i="1"/>
  <c r="E58" i="1"/>
  <c r="D58" i="1"/>
  <c r="E52" i="1"/>
  <c r="D52" i="1"/>
  <c r="M51" i="1"/>
  <c r="L51" i="1"/>
  <c r="K51" i="1"/>
  <c r="J51" i="1"/>
  <c r="I51" i="1"/>
  <c r="H51" i="1"/>
  <c r="G51" i="1"/>
  <c r="F51" i="1"/>
  <c r="E50" i="1"/>
  <c r="D50" i="1"/>
  <c r="K49" i="1"/>
  <c r="J49" i="1"/>
  <c r="I49" i="1"/>
  <c r="H49" i="1"/>
  <c r="D49" i="1" s="1"/>
  <c r="E47" i="1"/>
  <c r="E46" i="1" s="1"/>
  <c r="D47" i="1"/>
  <c r="D46" i="1" s="1"/>
  <c r="M46" i="1"/>
  <c r="L46" i="1"/>
  <c r="L45" i="1" s="1"/>
  <c r="K46" i="1"/>
  <c r="J46" i="1"/>
  <c r="J45" i="1" s="1"/>
  <c r="I46" i="1"/>
  <c r="H46" i="1"/>
  <c r="G46" i="1"/>
  <c r="F46" i="1"/>
  <c r="D62" i="1" l="1"/>
  <c r="F45" i="1"/>
  <c r="D51" i="1"/>
  <c r="E51" i="1"/>
  <c r="E45" i="1" s="1"/>
  <c r="U45" i="1" s="1"/>
  <c r="O50" i="1"/>
  <c r="O49" i="1" s="1"/>
  <c r="H45" i="1"/>
  <c r="O52" i="1"/>
  <c r="O61" i="1"/>
  <c r="I45" i="1"/>
  <c r="G45" i="1"/>
  <c r="K45" i="1"/>
  <c r="E49" i="1"/>
  <c r="M45" i="1"/>
  <c r="O63" i="1"/>
  <c r="D45" i="1"/>
  <c r="T45" i="1" s="1"/>
  <c r="E44" i="1"/>
  <c r="D44" i="1"/>
  <c r="E43" i="1"/>
  <c r="D43" i="1"/>
  <c r="E42" i="1"/>
  <c r="D42" i="1"/>
  <c r="E41" i="1"/>
  <c r="D41" i="1"/>
  <c r="S40" i="1"/>
  <c r="M40" i="1"/>
  <c r="L40" i="1"/>
  <c r="K40" i="1"/>
  <c r="J40" i="1"/>
  <c r="I40" i="1"/>
  <c r="H40" i="1"/>
  <c r="G40" i="1"/>
  <c r="F40" i="1"/>
  <c r="E39" i="1"/>
  <c r="D39" i="1"/>
  <c r="E38" i="1"/>
  <c r="D38" i="1"/>
  <c r="E37" i="1"/>
  <c r="D37" i="1"/>
  <c r="S36" i="1"/>
  <c r="E36" i="1"/>
  <c r="D36" i="1"/>
  <c r="S35" i="1"/>
  <c r="E35" i="1"/>
  <c r="D35" i="1"/>
  <c r="S34" i="1"/>
  <c r="M34" i="1"/>
  <c r="L34" i="1"/>
  <c r="K34" i="1"/>
  <c r="J34" i="1"/>
  <c r="I34" i="1"/>
  <c r="H34" i="1"/>
  <c r="G34" i="1"/>
  <c r="F34" i="1"/>
  <c r="E33" i="1"/>
  <c r="D33" i="1"/>
  <c r="E32" i="1"/>
  <c r="D32" i="1"/>
  <c r="S31" i="1"/>
  <c r="E31" i="1"/>
  <c r="D31" i="1"/>
  <c r="S30" i="1"/>
  <c r="M30" i="1"/>
  <c r="L30" i="1"/>
  <c r="K30" i="1"/>
  <c r="J30" i="1"/>
  <c r="I30" i="1"/>
  <c r="H30" i="1"/>
  <c r="G30" i="1"/>
  <c r="F30" i="1"/>
  <c r="E29" i="1"/>
  <c r="D29" i="1"/>
  <c r="S28" i="1"/>
  <c r="E28" i="1"/>
  <c r="D28" i="1"/>
  <c r="S27" i="1"/>
  <c r="E27" i="1"/>
  <c r="D27" i="1"/>
  <c r="S26" i="1"/>
  <c r="E26" i="1"/>
  <c r="D26" i="1"/>
  <c r="S25" i="1"/>
  <c r="E25" i="1"/>
  <c r="D25" i="1"/>
  <c r="E24" i="1"/>
  <c r="D24" i="1"/>
  <c r="S23" i="1"/>
  <c r="E23" i="1"/>
  <c r="D23" i="1"/>
  <c r="S22" i="1"/>
  <c r="E22" i="1"/>
  <c r="D22" i="1"/>
  <c r="S21" i="1"/>
  <c r="E21" i="1"/>
  <c r="D21" i="1"/>
  <c r="S20" i="1"/>
  <c r="E20" i="1"/>
  <c r="D20" i="1"/>
  <c r="S19" i="1"/>
  <c r="M19" i="1"/>
  <c r="L19" i="1"/>
  <c r="K19" i="1"/>
  <c r="J19" i="1"/>
  <c r="I19" i="1"/>
  <c r="H19" i="1"/>
  <c r="G19" i="1"/>
  <c r="F19" i="1"/>
  <c r="S18" i="1"/>
  <c r="E18" i="1"/>
  <c r="D18" i="1"/>
  <c r="S17" i="1"/>
  <c r="E17" i="1"/>
  <c r="D17" i="1"/>
  <c r="S16" i="1"/>
  <c r="E16" i="1"/>
  <c r="D16" i="1"/>
  <c r="S15" i="1"/>
  <c r="E15" i="1"/>
  <c r="D15" i="1"/>
  <c r="S14" i="1"/>
  <c r="E14" i="1"/>
  <c r="D14" i="1"/>
  <c r="E13" i="1"/>
  <c r="D13" i="1"/>
  <c r="M12" i="1"/>
  <c r="L12" i="1"/>
  <c r="K12" i="1"/>
  <c r="J12" i="1"/>
  <c r="I12" i="1"/>
  <c r="H12" i="1"/>
  <c r="G12" i="1"/>
  <c r="F12" i="1"/>
  <c r="N11" i="1"/>
  <c r="D40" i="1" l="1"/>
  <c r="O51" i="1"/>
  <c r="E19" i="1"/>
  <c r="O16" i="1"/>
  <c r="H11" i="1"/>
  <c r="O41" i="1"/>
  <c r="E34" i="1"/>
  <c r="O15" i="1"/>
  <c r="O21" i="1"/>
  <c r="O37" i="1"/>
  <c r="O43" i="1"/>
  <c r="O20" i="1"/>
  <c r="O24" i="1"/>
  <c r="O17" i="1"/>
  <c r="O23" i="1"/>
  <c r="D30" i="1"/>
  <c r="O14" i="1"/>
  <c r="O18" i="1"/>
  <c r="O32" i="1"/>
  <c r="D19" i="1"/>
  <c r="O19" i="1" s="1"/>
  <c r="J11" i="1"/>
  <c r="O22" i="1"/>
  <c r="O33" i="1"/>
  <c r="O45" i="1"/>
  <c r="D12" i="1"/>
  <c r="O36" i="1"/>
  <c r="F11" i="1"/>
  <c r="I11" i="1"/>
  <c r="M11" i="1"/>
  <c r="O35" i="1"/>
  <c r="O42" i="1"/>
  <c r="O25" i="1"/>
  <c r="D34" i="1"/>
  <c r="O34" i="1" s="1"/>
  <c r="E12" i="1"/>
  <c r="K11" i="1"/>
  <c r="O44" i="1"/>
  <c r="G11" i="1"/>
  <c r="E30" i="1"/>
  <c r="E40" i="1"/>
  <c r="O40" i="1" s="1"/>
  <c r="O30" i="1" l="1"/>
  <c r="D11" i="1"/>
  <c r="O12" i="1"/>
  <c r="E11" i="1"/>
  <c r="O11" i="1" s="1"/>
  <c r="S118" i="1" l="1"/>
  <c r="S119" i="1"/>
  <c r="D141" i="1" l="1"/>
  <c r="E133" i="1"/>
  <c r="D133" i="1"/>
  <c r="O133" i="1" l="1"/>
  <c r="D120" i="1"/>
  <c r="S120" i="1"/>
  <c r="S121" i="1"/>
  <c r="J124" i="1"/>
  <c r="J119" i="1" s="1"/>
  <c r="K124" i="1"/>
  <c r="K119" i="1" s="1"/>
  <c r="S124" i="1"/>
  <c r="D125" i="1"/>
  <c r="E125" i="1"/>
  <c r="S125" i="1"/>
  <c r="D128" i="1"/>
  <c r="F129" i="1"/>
  <c r="G129" i="1"/>
  <c r="H129" i="1"/>
  <c r="I129" i="1"/>
  <c r="J129" i="1"/>
  <c r="K129" i="1"/>
  <c r="L129" i="1"/>
  <c r="M129" i="1"/>
  <c r="D131" i="1"/>
  <c r="E131" i="1"/>
  <c r="O119" i="1" l="1"/>
  <c r="E119" i="1"/>
  <c r="D119" i="1"/>
  <c r="O125" i="1"/>
  <c r="D124" i="1"/>
  <c r="E124" i="1"/>
  <c r="O131" i="1"/>
  <c r="S144" i="1" l="1"/>
  <c r="S145" i="1"/>
  <c r="K134" i="1" l="1"/>
  <c r="K118" i="1" s="1"/>
  <c r="E132" i="1"/>
  <c r="E129" i="1" s="1"/>
  <c r="J134" i="1"/>
  <c r="J118" i="1" s="1"/>
  <c r="E140" i="1" l="1"/>
  <c r="E141" i="1"/>
  <c r="D144" i="1"/>
  <c r="E144" i="1"/>
  <c r="D132" i="1" l="1"/>
  <c r="Q132" i="1" l="1"/>
  <c r="D129" i="1"/>
  <c r="O132" i="1"/>
  <c r="R132" i="1"/>
  <c r="S132" i="1" l="1"/>
  <c r="O129" i="1"/>
  <c r="S135" i="1" l="1"/>
  <c r="S138" i="1"/>
  <c r="S139" i="1"/>
  <c r="S140" i="1"/>
  <c r="S141" i="1"/>
  <c r="D145" i="1" l="1"/>
  <c r="M134" i="1"/>
  <c r="M118" i="1" s="1"/>
  <c r="L134" i="1"/>
  <c r="L118" i="1" s="1"/>
  <c r="I140" i="1"/>
  <c r="I134" i="1" s="1"/>
  <c r="I118" i="1" s="1"/>
  <c r="H140" i="1"/>
  <c r="H134" i="1" s="1"/>
  <c r="H118" i="1" s="1"/>
  <c r="G140" i="1"/>
  <c r="F140" i="1"/>
  <c r="D135" i="1"/>
  <c r="F134" i="1" l="1"/>
  <c r="F118" i="1" s="1"/>
  <c r="D140" i="1"/>
  <c r="D134" i="1" s="1"/>
  <c r="O144" i="1"/>
  <c r="G134" i="1"/>
  <c r="G118" i="1" s="1"/>
  <c r="D118" i="1" l="1"/>
  <c r="U11" i="1"/>
  <c r="U10" i="1" s="1"/>
  <c r="T11" i="1"/>
  <c r="T10" i="1" s="1"/>
  <c r="E134" i="1"/>
  <c r="E118" i="1" s="1"/>
  <c r="O140" i="1"/>
  <c r="O118" i="1" l="1"/>
  <c r="T13" i="1"/>
  <c r="O134" i="1"/>
  <c r="U13" i="1" l="1"/>
</calcChain>
</file>

<file path=xl/sharedStrings.xml><?xml version="1.0" encoding="utf-8"?>
<sst xmlns="http://schemas.openxmlformats.org/spreadsheetml/2006/main" count="469" uniqueCount="386">
  <si>
    <t>№ п/п</t>
  </si>
  <si>
    <t>Наименование  программных мероприятий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</si>
  <si>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</si>
  <si>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</si>
  <si>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</si>
  <si>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</si>
  <si>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</si>
  <si>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</si>
  <si>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</si>
  <si>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</si>
  <si>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</si>
  <si>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</si>
  <si>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</si>
  <si>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</si>
  <si>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</si>
  <si>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</si>
  <si>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</si>
  <si>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 xml:space="preserve">Приложение № 3 к Порядку </t>
  </si>
  <si>
    <t>Отчет</t>
  </si>
  <si>
    <t>о ходе реализации муниципальных программ (финансирование программ)</t>
  </si>
  <si>
    <t xml:space="preserve">Экономическое развитие и повышение инвестиционного потенциала территории Калачееского муниципального района </t>
  </si>
  <si>
    <t>ОСНОВНОЕ МЕРОПРИЯТИЕ                                                                                       "Защита прав потребителей Калачеевского муниципального района"</t>
  </si>
  <si>
    <t xml:space="preserve">Объем инвестиций в основной капитал (за исключением бюджетных средств) в расчете на 1 жителя </t>
  </si>
  <si>
    <t xml:space="preserve">Объем инвестиций в основной капитал на душу населения (по крупным и средним предприятиям) </t>
  </si>
  <si>
    <t>Количество реализованных основных положений стандарта деятельности органов местного самоуправления по обеспечению благоприятного инвестиционного климата на территории района</t>
  </si>
  <si>
    <t>Количество сформированных свободных инвестиционных площадок для реализации инвестиционных проектов</t>
  </si>
  <si>
    <t xml:space="preserve">Доля населения, проживающего в населенных пунктах, имеющих регулярное автобусное сообщение </t>
  </si>
  <si>
    <t>Доля котельных муниципальной собственности работающих на природном газе</t>
  </si>
  <si>
    <t>Отсутствие кредиторской задолженности</t>
  </si>
  <si>
    <t>1.1</t>
  </si>
  <si>
    <t>Проведение районных фестивалей, конкурсов, праздников</t>
  </si>
  <si>
    <t>Увеличение числа учреждений культуры района, участвующих в районных, региональных, областных и всероссийских праздниках, фестивалях, смотрах, конкурсах.</t>
  </si>
  <si>
    <t>1.2</t>
  </si>
  <si>
    <t>Содействие участию в зональных, областных, всероссийских, международных фестивалях и конкурсах</t>
  </si>
  <si>
    <t>1.3</t>
  </si>
  <si>
    <t>1.4</t>
  </si>
  <si>
    <t>Количество работников учреждений культуры, ежегодно повышающих квалификацию</t>
  </si>
  <si>
    <t>Содействие модернизации автоматизированной информационной системы</t>
  </si>
  <si>
    <t>4.1</t>
  </si>
  <si>
    <t>Укрепление материально-технической базы МКОУ ДОД "Калачеевская ДШИ"</t>
  </si>
  <si>
    <t>Укрепление материально-технической базы МКУ "Калачеевский краеведческий музей"</t>
  </si>
  <si>
    <t>Финансовое обеспечение деятельности отдела по культуре администрации Калачеевского муниципального района Воронежской области</t>
  </si>
  <si>
    <t xml:space="preserve">Финансовое обеспечение деятельности МКУ «Калачеевский краеведческий музей» </t>
  </si>
  <si>
    <t>4</t>
  </si>
  <si>
    <t>Наличие соответствующих нормативно-правовых актов ОМСУ Калачеевского муниципального района</t>
  </si>
  <si>
    <t>да</t>
  </si>
  <si>
    <t>Размещение информационных  материалов о свободных инвестиционных площадках и реализуемых инвестиционных проектах на сайте администрации муниципального района</t>
  </si>
  <si>
    <t>Создание инвестиционного паспорта  района</t>
  </si>
  <si>
    <t>Объём  финансирования</t>
  </si>
  <si>
    <t>Объем расходов бюджета муниципального образования на развитие и поддержку малого и среднего предпринимательства в расчете на 1 жителя муниципального образования</t>
  </si>
  <si>
    <t xml:space="preserve">Количество услуг, оказанныхАНО "Калачеевский ЦПП" субъектам МСП </t>
  </si>
  <si>
    <t xml:space="preserve">Систематическое обновление информациина по вопросам  развития предпринимательств на сайте администрации муниципального района  </t>
  </si>
  <si>
    <t>Ежеквартальный мониторинг чмсленности субъектов МСП, проблем развития</t>
  </si>
  <si>
    <t>Количество проведенных публичных мероприятий по вопросам развития предпринимательства</t>
  </si>
  <si>
    <t>Количество субъектов МСП, которым предоставлены меры государственной (муниципальной) поддержки</t>
  </si>
  <si>
    <t>Количество займов, ежегодно предоставленных субъектам малого и среднего предпринимательства микрофинансовыми организациями Калачеевского муниципального района, не менее</t>
  </si>
  <si>
    <t>Количество районных и областных  мероприятий, проведенных с участием субъектов МСП</t>
  </si>
  <si>
    <t>Удельный вес потребительских споров, урегулированных в досудебном порядке уполномоченным органом, в общем количестве обращений потребителей о нарушений их прав</t>
  </si>
  <si>
    <t>Отношение размера дефицита бюджета Калачеевского  муниципального района к годовому объему доходов бюджета без учета утвержденного объема безвозмездных поступлений из бюджетов вышестоящих уровней.</t>
  </si>
  <si>
    <t>Степень сокращения дифференциации бюджетной обеспеченности между городским и сельскими поселениями  вследствие выравнивания их бюджетной обеспеченности</t>
  </si>
  <si>
    <t>Наличие действующей интегрированной информационной системы управления муниципальными финансами, в рамках которой обеспечивается единство процессов составления и исполнения бюджета  района</t>
  </si>
  <si>
    <t>Доля услуг, информация о которых содержится на едином портале государственных (муниципальных) услуг</t>
  </si>
  <si>
    <t>Доля модернизированных и новых средств вычислительной и офисной техники</t>
  </si>
  <si>
    <t>Колличество муниципальных служающих  органов местного самоуправления администрации, прошедших программу повышения квалификации, профпереподготовки и обучающих семинарах</t>
  </si>
  <si>
    <t>Расходы муниципального бюджета на реализацию мероприятий в расчете на 1000 чел. Населения</t>
  </si>
  <si>
    <t>Выполнение финансовых обязательств, предусмотренных действующим законодательством и НПА Калачеевского муниципального района по социальному обеспечению граждан (отсутсвие кредиторской задолженности)</t>
  </si>
  <si>
    <t>Повышение рейтинга поселений муниципального района</t>
  </si>
  <si>
    <t>1.5.1</t>
  </si>
  <si>
    <t>Финасовое обеспечение деятельности структурных подразделений администрации Калачеевского муниципального района (Отдел по образованию)</t>
  </si>
  <si>
    <t>1.5</t>
  </si>
  <si>
    <t>4.1.1</t>
  </si>
  <si>
    <t>4.2.1</t>
  </si>
  <si>
    <t>4.2</t>
  </si>
  <si>
    <t>5.1</t>
  </si>
  <si>
    <t>5.1.1</t>
  </si>
  <si>
    <t>Разработка механизмов осуществления аналитического учета реализации инвестиционных проектов, мониторинг показателей, связанных с инвестиционным развитием района</t>
  </si>
  <si>
    <t xml:space="preserve"> Устранение административных барьеров при реализации инвестиционных проектов (разработка механизма сопровождения инвестиционных программ и проектов)</t>
  </si>
  <si>
    <t>5.1.2</t>
  </si>
  <si>
    <t xml:space="preserve">         Формирование инвестиционных площадок (свободных земельных участков и объектов недвижимости) на территории муниципалитета для реализации инвестиционных проектов</t>
  </si>
  <si>
    <t xml:space="preserve"> Создание и обновление инвестиционного паспорта  района</t>
  </si>
  <si>
    <t>5.1.3</t>
  </si>
  <si>
    <t>5.2</t>
  </si>
  <si>
    <t>Разработка и совершенствование нормативно-правовой базы Калачеевского муниципального района в сфере инвестиционной деятельности</t>
  </si>
  <si>
    <t>Размещение информационных карт и картографических материалов о свободных инвестиционных площадках и реализуемых инвестиционных проектах на сайте администрации Калачеевского муниципального района</t>
  </si>
  <si>
    <t>5.2.1</t>
  </si>
  <si>
    <t>5.2.5</t>
  </si>
  <si>
    <t>5.3</t>
  </si>
  <si>
    <t>5.3.1</t>
  </si>
  <si>
    <t xml:space="preserve"> Создание и ведение информационной страницы на сайте администрации муниципального района  в сети Интернет по поддержке и развитию предпринимательства</t>
  </si>
  <si>
    <t>5.3.2</t>
  </si>
  <si>
    <t>Предоставление услуг АНО «Калачеевский центр поддержки предпринимательства»</t>
  </si>
  <si>
    <t>Предоставление займов субъектам малого и среднего предпринимательства</t>
  </si>
  <si>
    <t>Предоставление мер государственной (муниципальной) поддержки (субсидий, грантов, компенсаций)</t>
  </si>
  <si>
    <t>Имущественная поддержка субъектов малого и среднего предпринимательства</t>
  </si>
  <si>
    <t>5.3.3</t>
  </si>
  <si>
    <t>Мониторинг развития предпринимательства, выявление проблем и препятствий, сдерживающих развитие малого и среднего предпринимательства</t>
  </si>
  <si>
    <t>Организация и проведение публичных мероприятий по вопросам предпринимательства: семинаров, совещаний,  круглых столов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</si>
  <si>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</si>
  <si>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</si>
  <si>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</si>
  <si>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</si>
  <si>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</si>
  <si>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</si>
  <si>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</si>
  <si>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</si>
  <si>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</si>
  <si>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</si>
  <si>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</si>
  <si>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</si>
  <si>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Расходы консолидированного бюджета муниципального района на культуру в расчете на 1 жителя, руб.</t>
  </si>
  <si>
    <t>Доля объектов культурного наследия, находящихся в удовлетворительном состоянии, в общем количестве объектов культурного наследия муниципального значенияДоля объектов культурного</t>
  </si>
  <si>
    <t>Увеличение посещаемости музейных учреждений, %</t>
  </si>
  <si>
    <t>Объем финансирования мероприятия</t>
  </si>
  <si>
    <t>Количество проведенных мероприятий</t>
  </si>
  <si>
    <t>5.1.1.1</t>
  </si>
  <si>
    <t>5.1.1.2</t>
  </si>
  <si>
    <t>5.1.1.3</t>
  </si>
  <si>
    <t>5.1.2.1</t>
  </si>
  <si>
    <t>5.1.2.2</t>
  </si>
  <si>
    <t>5.1.2.3</t>
  </si>
  <si>
    <t>5.3.2.2</t>
  </si>
  <si>
    <t>5.3.2.3</t>
  </si>
  <si>
    <t>5.2.6.1</t>
  </si>
  <si>
    <t>5.3.1.1</t>
  </si>
  <si>
    <t>5.3.1.2</t>
  </si>
  <si>
    <t>5.3.1.3</t>
  </si>
  <si>
    <t>5.3.1.4</t>
  </si>
  <si>
    <t>5.3.2.1</t>
  </si>
  <si>
    <t>5.3.4</t>
  </si>
  <si>
    <t>финансовое обеспечение ансамбля " Речица"</t>
  </si>
  <si>
    <t>содействие приобритение зданий в целях организации досуга жителей сельских поселений</t>
  </si>
  <si>
    <t>Финансовое обеспечение МКУ ДО  Калачеевская ДШИ</t>
  </si>
  <si>
    <t>Подпрограмма 2 "Развитие  сельского хозяйства Калачеевского муниципального района"</t>
  </si>
  <si>
    <t xml:space="preserve">Основное мероприятие 2.1 "Развитие подотрасли растениеводства, переработки и реализации продукции растениеводства". </t>
  </si>
  <si>
    <t>Мероприятие 2.6.1 Финансовое обеспечение деятельности подведомственных учреждений  (МБУ "Управление сельского хозяйства Калачеевского района")</t>
  </si>
  <si>
    <t>МП "Обеспечение общественного порядка и противодействие преступности"</t>
  </si>
  <si>
    <t>7.1</t>
  </si>
  <si>
    <t>7.2</t>
  </si>
  <si>
    <t>7.3</t>
  </si>
  <si>
    <t>7.1.3</t>
  </si>
  <si>
    <t>Предупреждение детского дорожно-транспортного травматизма</t>
  </si>
  <si>
    <t>7.2.1</t>
  </si>
  <si>
    <t>ПОДПРОГРАММА 2 Обеспечение общественной безопасности и противодействие преступности</t>
  </si>
  <si>
    <t>Создание единой системы противодействия преступносьти и обеспечения общественной безопасности</t>
  </si>
  <si>
    <t>7.2.2</t>
  </si>
  <si>
    <t>Реализация комплексных мер противодействия злоупотреблению наркотикам и их незаконному обороту</t>
  </si>
  <si>
    <t>ПОДПРОГРАММА 3 Профилактика терроризма и экстремизма, минимизации и ликвидации последствий проявлений терроризма на территории Калачеевского муниципального района</t>
  </si>
  <si>
    <t>Количество проведенных смотров и конкурсов по безопасности дорожного движения</t>
  </si>
  <si>
    <t xml:space="preserve">Снижение уровня преступности среди несовершеннолетних </t>
  </si>
  <si>
    <t>Совершение (попытка совершения) террорисических актов на территории района</t>
  </si>
  <si>
    <t>Приобретерие технических средств обеспечения безопасности в местах массового скопления граждан</t>
  </si>
  <si>
    <t>Количество подростков и молодежи, вовлеченных в профилактические мероприятия</t>
  </si>
  <si>
    <t>6.3</t>
  </si>
  <si>
    <t>Основное мероприятие  Работа со школьным активом, патриотическое воспитание, работа с молодыми семьями, студенческой и работающей молодёжью</t>
  </si>
  <si>
    <t>5.2.7</t>
  </si>
  <si>
    <t>Количество молодых семей, которым выданы свидетельства на предоставление социальной выплаты</t>
  </si>
  <si>
    <t xml:space="preserve">Количество молодых семей улучшивших жилищные условия с помощью государственной поддержки </t>
  </si>
  <si>
    <t>6.3.1</t>
  </si>
  <si>
    <t>6.3.2</t>
  </si>
  <si>
    <t>Основное мероприятие Организация библиотечного обслуживания населения Калачеевского района</t>
  </si>
  <si>
    <t>Комплектование книжных фондов муниципальных общедоступных библиотек Калачеевского муниципального района</t>
  </si>
  <si>
    <t>2020-2026</t>
  </si>
  <si>
    <t xml:space="preserve">Доля жилого фонда, оборудованного центральным водопроводом </t>
  </si>
  <si>
    <t>Количество единиц приобретенной коммунальной специализированной тхники</t>
  </si>
  <si>
    <t>Доля полигонов ТКО соответствующих требованиям СанПиН</t>
  </si>
  <si>
    <t>Количество ликвидированых объектов накопленного экологического ущерба, в том числе несанкционированного размещения отходов</t>
  </si>
  <si>
    <t>Доля населения обеспеченного качественной итьевой водой из систем центализованного водоснабжения</t>
  </si>
  <si>
    <t>Закупка контейнеров для раздельного накопления твердых коммунальных отходов, устанавливаемые на контейнерные площадки, включенные в реестр мест (площадок) накопления твердых коммунальных отходов</t>
  </si>
  <si>
    <t>Подпрограмма                    Развитие физической культуры и спорта</t>
  </si>
  <si>
    <t xml:space="preserve">Муниципальное  управление </t>
  </si>
  <si>
    <t>6.2.8.</t>
  </si>
  <si>
    <t>6.2.9.</t>
  </si>
  <si>
    <t>Основное мероприятие 2.5 "Комплексное развитие сельских территорий                                                                             "Создание условий для обеспечения доступным и комфортным жильем сельского населения", "Благоустройство сельских территорий"</t>
  </si>
  <si>
    <t>Мероприятие 2.7 Осуществление государственных полномочий по организации деятельности по отлову и содержанию безнадзорных животных</t>
  </si>
  <si>
    <t>Развитие культуры и туризма в Калачеевском муниципальном районе на 2020-2026 годы</t>
  </si>
  <si>
    <t xml:space="preserve">Подпрограмма                      Развитие культуры и туризма в Калачеевском муниципальном районе на 2020-2026 годы </t>
  </si>
  <si>
    <t>1</t>
  </si>
  <si>
    <t>количество объектов кулдьтуры в которых осуществлён капитальный ремонт</t>
  </si>
  <si>
    <t>1.6</t>
  </si>
  <si>
    <t>1.7</t>
  </si>
  <si>
    <t>1.8</t>
  </si>
  <si>
    <t>средняя численность участников клубных формирований в расчете на 1 тыс человек</t>
  </si>
  <si>
    <t>1.9</t>
  </si>
  <si>
    <t xml:space="preserve">создание виртуальных концертных  залов на площадках организаций культуры для трансляции знаковых культурных мероприятий </t>
  </si>
  <si>
    <t>2</t>
  </si>
  <si>
    <t>Основное мероприятие  Укрепление материально-технической базы учреждений культуры</t>
  </si>
  <si>
    <t>2.1</t>
  </si>
  <si>
    <t>2.2</t>
  </si>
  <si>
    <t>3</t>
  </si>
  <si>
    <t>Основное мероприятие         Развитие туризма</t>
  </si>
  <si>
    <t>Основное мероприятие        Развитие дополнительного образования в сфере культуры</t>
  </si>
  <si>
    <t>Увеличение доли детей,обучающихся в детских школах исчкусств от общего числа учащихся детей в муниципальном районе</t>
  </si>
  <si>
    <t>5</t>
  </si>
  <si>
    <t>Основное мероприятие      Развитие музейной деятельности</t>
  </si>
  <si>
    <t>6</t>
  </si>
  <si>
    <t>Подключение библиотек к информационной сети "Интернет"</t>
  </si>
  <si>
    <t>7</t>
  </si>
  <si>
    <t>Основное мероприятие  Обеспечение реализации муниципальной программы</t>
  </si>
  <si>
    <r>
      <t xml:space="preserve">Основное мероприятие  </t>
    </r>
    <r>
      <rPr>
        <sz val="14"/>
        <rFont val="Times New Roman"/>
        <family val="1"/>
        <charset val="204"/>
      </rPr>
      <t>Формирование единого культурного пространства,создание условий для выравнивания доступа населения к культурным ценностям,поддержка деятельности творческих коллективов</t>
    </r>
  </si>
  <si>
    <t>Содействие сохранению и развитию учреждений  культуры в рамках адресной программы капитального ремонта</t>
  </si>
  <si>
    <t>Содействие развитию социальной ,инженерной и коммунальной инфраструктуры в рамках адресной программы капитального ремонта</t>
  </si>
  <si>
    <t>Субсидии бюджету муниципального образования на реализацию мероприятий в рамках государственной"Доступная среда"</t>
  </si>
  <si>
    <t>Субсидия на обеспечение развития и укрепления материально -технической базы домов культуры в населенных пунктах с числом жителей до 50 тысяч человек</t>
  </si>
  <si>
    <t>На  реализацию  мероприятий национального пректа "Культура"(на создание виртуальных концертных залов в Калачеевском муниципальном районе</t>
  </si>
  <si>
    <t>Содействие сохранению и развитию учреждений культуры в рамках адресной программы капитального ремонта</t>
  </si>
  <si>
    <t>4,2</t>
  </si>
  <si>
    <t>Реализация дополнительных предпрофессиональных общеобразовательных программ в области искусства</t>
  </si>
  <si>
    <t>4,3</t>
  </si>
  <si>
    <t>5,2</t>
  </si>
  <si>
    <t>Приобретение музейных предметов основного фонда</t>
  </si>
  <si>
    <t>6,4</t>
  </si>
  <si>
    <t>6,5</t>
  </si>
  <si>
    <t>"Подключение библиотек к информационно телекоммуникационной сети"Интернет и развитие библиотечного дела.</t>
  </si>
  <si>
    <t>6,6</t>
  </si>
  <si>
    <t>"Создание  условий для реализации творческого потенциала нации"  ("Творческие люди")</t>
  </si>
  <si>
    <t>6,7</t>
  </si>
  <si>
    <t xml:space="preserve">Государственная поддержка отрасли культуры за счет средств  резервного фонда 
Правительства Российской Федерации </t>
  </si>
  <si>
    <t>6.8</t>
  </si>
  <si>
    <t>Резервный фонд правительства Воронежской области (финансовое обеспечение непредвиденных расходов)</t>
  </si>
  <si>
    <t>Основное мероприятие  Творческие люди</t>
  </si>
  <si>
    <t>Содействие снижению уровня правонарушений в районе</t>
  </si>
  <si>
    <t>7.2.3</t>
  </si>
  <si>
    <t>7.3.4</t>
  </si>
  <si>
    <t>7.3.5</t>
  </si>
  <si>
    <t xml:space="preserve">Осуществление охраны образовательных учреждений </t>
  </si>
  <si>
    <t>Обеспечение круглосуточного видеонаблюдения, контроля доступа (Домофон) в образовательных учреждениях</t>
  </si>
  <si>
    <t>1.1.1</t>
  </si>
  <si>
    <t xml:space="preserve">Строительство дошкольных образовательных учреждений и реконструкция зданий детских садов </t>
  </si>
  <si>
    <t>1.1.2</t>
  </si>
  <si>
    <t>Освоение субсидии муниципального бюджета на реализацию подпрограммы "Развитие дошкольного образования"</t>
  </si>
  <si>
    <t>Отношение средней заработной платы педагогических работников дошкольных образовательных учреждений (из всех источников) к средней заработной плате в сфере общего образования</t>
  </si>
  <si>
    <t>1.1.3</t>
  </si>
  <si>
    <t>Проведение текущего ремонта в зданиях муниципальных образовательных учреждений с целью предоставления услуг дошкольного образования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</si>
  <si>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учреждений.</t>
  </si>
  <si>
    <t>1.1.4</t>
  </si>
  <si>
    <t>Организация питания в муниципальных дошкольных образовательных учреждениях</t>
  </si>
  <si>
    <t>1.1.5</t>
  </si>
  <si>
    <t>Финансовое обеспечение выполнения подпрограммы "Развитие дошкольного образования"</t>
  </si>
  <si>
    <t>Доля детей в возрасте 1—6 лет, получающих дошкольную образовательную услугу и (или) услугу по их содержанию в муниципальных дошкольных образовательных учреждениях, в общей численности детей в возрасте 1—6 лет</t>
  </si>
  <si>
    <t>1.1.6</t>
  </si>
  <si>
    <t>Выплата компенсации. Выплачиваемой родителям в целях материальной поддержки воспитания и обучения детей, посещающих дошкольные образовательные учреждения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</si>
  <si>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лет.</t>
  </si>
  <si>
    <t>1.2.1</t>
  </si>
  <si>
    <t>Разработка ПСД, реконструкция и капитальный ремонт зданий общеобразовательных организаций (капрем шк)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</si>
  <si>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учреждений.</t>
  </si>
  <si>
    <t>1.2.2</t>
  </si>
  <si>
    <t xml:space="preserve">Освоение субвенции муниципальному бюджету на реализацию подпрограммы "Развитие общего и дополнительного образования"  </t>
  </si>
  <si>
    <t xml:space="preserve"> 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учреждений.</t>
  </si>
  <si>
    <t>1.2.3</t>
  </si>
  <si>
    <t xml:space="preserve">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учреждений.</t>
  </si>
  <si>
    <t>1.2.4</t>
  </si>
  <si>
    <t>Обеспечение питанием обучающихся муниципальных общеобразовательных учреждений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</si>
  <si>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учреждениях.</t>
  </si>
  <si>
    <t>1.2.5</t>
  </si>
  <si>
    <t>Обеспечение молоком обучающихся с 1 по 9 классы муниципальных общеобразовательных учреждений</t>
  </si>
  <si>
    <t>1.2.6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</si>
  <si>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</si>
  <si>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1.2.7</t>
  </si>
  <si>
    <t>Региональный проект "Современная школа"</t>
  </si>
  <si>
    <t>Доля муниципальных образовательных учреждений, реализующих программы общего образования, в которых  созданы условия для инклюзивного образования, от общей численности ОУ, реализующих программы общего образовании.</t>
  </si>
  <si>
    <t>1.2.8</t>
  </si>
  <si>
    <t>Региональный проект "Успех каждого ребенка"</t>
  </si>
  <si>
    <t>Доля детей первой и второй групп здоровья в общей численности обучающихся в муниципальных общеобразовательных учреждениях.</t>
  </si>
  <si>
    <t>1.2.9</t>
  </si>
  <si>
    <t>Региональный проект "Цифровая образовательная среда"</t>
  </si>
  <si>
    <t xml:space="preserve"> 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группы.</t>
  </si>
  <si>
    <t>1.2.10</t>
  </si>
  <si>
    <t>Приобретение нежилых помещений расположенных по адресам: пл. Ленина, д.3а, 3б в муниципальную собственность</t>
  </si>
  <si>
    <t>Подпрограмма    "Социализация детей - сирот и детей, нуждающихся в особой защите государства"</t>
  </si>
  <si>
    <t>1.3.1</t>
  </si>
  <si>
    <t>Выплата единовременного пособия при всех формах устройства детей, лишенных родительского попечения, в семью</t>
  </si>
  <si>
    <t>Доля детей, оставшихся без попечения родителей, устроенных в семьи граждан неродственников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типов.</t>
  </si>
  <si>
    <t>1.3.2</t>
  </si>
  <si>
    <t>Выплаты приемной семье на содержание подопечных детей, в том чисаты вознаграждения, причитающегося приемному родителю</t>
  </si>
  <si>
    <t>1.3.3</t>
  </si>
  <si>
    <t>Финансовое обеспечение других обязательств (переданные полномочия по организации и осуществлению деятельности по опеке и попечительству)</t>
  </si>
  <si>
    <t>1.4.1</t>
  </si>
  <si>
    <t xml:space="preserve">Реализация оздоровления и летнего отдыха обучающихся; укрепление и развитие материально-технической   базы учреждений отдыха и  оздоровления детей(субсидия и  местный бюджет пришкольные лагеря; путевки "Солнышко" </t>
  </si>
  <si>
    <t>Количество несовершеннолетних граждан, трудоустроенных в период реализации данного направления.</t>
  </si>
  <si>
    <t>1.4.2</t>
  </si>
  <si>
    <t xml:space="preserve">Финансовое обеспечение деятельности МКУ "ДОЛ «Солнышко» </t>
  </si>
  <si>
    <t>Доля оздоровленных детей к общей численности детей школьного возраста в муниципальном образовании.</t>
  </si>
  <si>
    <t>1.4.3</t>
  </si>
  <si>
    <t xml:space="preserve"> Выплата заработной платы несовершеннолетним гражданам, трудоустроенным на временные рабочие места</t>
  </si>
  <si>
    <t>1.4.4</t>
  </si>
  <si>
    <t>Осуществление мероприятий по работе с молодежью</t>
  </si>
  <si>
    <t>1.4.5</t>
  </si>
  <si>
    <t>Основное мероприятие "Социальная активность"</t>
  </si>
  <si>
    <t>1.5.2</t>
  </si>
  <si>
    <t>Доля муниципальных учреждений, обеспечивающих теплоснабжение</t>
  </si>
  <si>
    <t>Доля освоения поселениями иных межбюджетных трансфертов за счет средств из вышестоящих бюджетов</t>
  </si>
  <si>
    <t>Степень готовности объектов теплоэнергетического хозяйства к отопительному периоду</t>
  </si>
  <si>
    <t>Субсидия  на реализацию мероприятийпо сохранению и развитию  муниципальных учреждений культуры</t>
  </si>
  <si>
    <t>8</t>
  </si>
  <si>
    <t>9</t>
  </si>
  <si>
    <t>10</t>
  </si>
  <si>
    <t>Национальный проект "Культурная среда"</t>
  </si>
  <si>
    <t>10,1</t>
  </si>
  <si>
    <t>"Оснащение образовательных учреждений в сфере культуры (детских школ искусств и училищ) музыкальными инструментами,оборудованием и материалами"</t>
  </si>
  <si>
    <t>Создание модельных муниципальных библиотек</t>
  </si>
  <si>
    <t>4.1.4</t>
  </si>
  <si>
    <t>Строительство спортивного комплекса г.Калач Калачеевского муниципального района (включая ПИР)</t>
  </si>
  <si>
    <t>6.2.10.</t>
  </si>
  <si>
    <r>
      <t xml:space="preserve">Подпрограмма                 </t>
    </r>
    <r>
      <rPr>
        <sz val="12"/>
        <rFont val="Times New Roman"/>
        <family val="1"/>
        <charset val="204"/>
      </rPr>
      <t>"Повышение инвестиционной привлекательности территории Калачеевского муниципального района"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</si>
  <si>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"Формирование и совершенствование нормативно-правовой базы, регулирующей инвестиционную деятельность на территории муниципалитета"</t>
    </r>
  </si>
  <si>
    <r>
      <t xml:space="preserve">Основное мероприятие  </t>
    </r>
    <r>
      <rPr>
        <sz val="12"/>
        <rFont val="Times New Roman"/>
        <family val="1"/>
        <charset val="204"/>
      </rPr>
      <t>"Формирование инвестиционных площадок и размещение информации об инвестиционном потенциале территории района</t>
    </r>
    <r>
      <rPr>
        <b/>
        <sz val="12"/>
        <rFont val="Times New Roman"/>
        <family val="1"/>
        <charset val="204"/>
      </rPr>
      <t>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</si>
  <si>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"Разработка механизмов поддержки инвестиционной деятельности"</t>
    </r>
  </si>
  <si>
    <r>
      <t>Подпрограмма                          "</t>
    </r>
    <r>
      <rPr>
        <sz val="12"/>
        <rFont val="Times New Roman"/>
        <family val="1"/>
        <charset val="204"/>
      </rPr>
      <t xml:space="preserve">Развитие и поддержка малого и среднего предпринимательства" </t>
    </r>
  </si>
  <si>
    <r>
      <t xml:space="preserve">Основное мероприятие  </t>
    </r>
    <r>
      <rPr>
        <sz val="12"/>
        <rFont val="Times New Roman"/>
        <family val="1"/>
        <charset val="204"/>
      </rPr>
      <t>"Информационная и консультационная поддержка субъектов малого и среднего предпринимательства"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</si>
  <si>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"Финансово-кредитная и имущественная поддержка субъектов малого и среднего предпринимательства"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</si>
  <si>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"Организация выставочно-ярмарочной деятельности и повышение имиджа малого и среднего предпринимательства"</t>
    </r>
  </si>
  <si>
    <t>1,10</t>
  </si>
  <si>
    <t xml:space="preserve">Количество благоуствроенных объектов </t>
  </si>
  <si>
    <t>за  2024 г.</t>
  </si>
  <si>
    <t>Развитие образования в Калачеевском муниципальном районе на 2020-2027 годы</t>
  </si>
  <si>
    <t>2020-2027</t>
  </si>
  <si>
    <t>Региональный проект «Патриотическое воспитание граждан Российской Федерации» Расходы на обеспечение выплат  денежного вознаграждениясоветникам директоров по воспитанию и взаимодействию с детскими общественнымиобъединениями государственных общеобразовательных организаций.</t>
  </si>
  <si>
    <t>Данное мероприятие направлено на выплату заработной платы советников директора по воспитанию и взаимодействию с детскими общественными объединениями</t>
  </si>
  <si>
    <t>1.5.3</t>
  </si>
  <si>
    <t>Расходы на обеспечение выплат ежемесячного денежного вознаграждениясоветникам директоров по воспитанию и взаимодействию с детскими общественнымиобъединениями государственных общеобразовательных организаций.</t>
  </si>
  <si>
    <t>Данное мероприятие предусматривает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</t>
  </si>
  <si>
    <t>1.5.4</t>
  </si>
  <si>
    <t>В МБОУ КАЛАЧЕЕВСКАЯ СОШ №6 ИМ. М.П. КРАСНОЛУЦКОГО созданы и функционируют консультационные центры психолого-педагогической, диагностической и консультационной помощи родителям с детьми дошкольного возраста. Приобретено оборудование  для пункта консультирования (ноутбук, принтер, тренажер, программное обеспечение)</t>
  </si>
  <si>
    <t>Подпрограмма Развитие дошкольного образования</t>
  </si>
  <si>
    <t>Подпрограмма  Развитие общего и дополнительного образования</t>
  </si>
  <si>
    <t>Проведение текущего и капитального  ремонта в зданиях муниципальных образовательных учреждений с целью предоставления услуг общего образования</t>
  </si>
  <si>
    <t xml:space="preserve"> Финасовое обеспечение выполнения подпрограммы "Развитие общего и дополнительного образования"</t>
  </si>
  <si>
    <t>Подпрограмма  "Создание условий для организации занятости, отдыха и оздоровления детей Калачеевского муниципального района"</t>
  </si>
  <si>
    <t>Подпрограмма   "Обеспечение реализации муниципальной программы "Развитие образования в Калачеевском муниципальном районе на 2020-2026г.</t>
  </si>
  <si>
    <t>Обеспечение доступным и комфортным жильем, транспортными и коммунальными услугами населения, содействие энергосбережению на территории Калачеевского муниципального района на 2020-2027 годы</t>
  </si>
  <si>
    <r>
      <rPr>
        <b/>
        <sz val="12"/>
        <color theme="1"/>
        <rFont val="Times New Roman"/>
        <family val="1"/>
        <charset val="204"/>
      </rPr>
      <t>Подпрограмма №1</t>
    </r>
    <r>
      <rPr>
        <sz val="12"/>
        <color theme="1"/>
        <rFont val="Times New Roman"/>
        <family val="1"/>
        <charset val="204"/>
      </rPr>
      <t xml:space="preserve">
"Создание условий для обеспечения доступным и комфортным жильем населения"
</t>
    </r>
  </si>
  <si>
    <r>
      <rPr>
        <b/>
        <sz val="12"/>
        <color theme="1"/>
        <rFont val="Times New Roman"/>
        <family val="1"/>
        <charset val="204"/>
      </rPr>
      <t>Основное мероприятие №1.1 "</t>
    </r>
    <r>
      <rPr>
        <sz val="12"/>
        <color theme="1"/>
        <rFont val="Times New Roman"/>
        <family val="1"/>
        <charset val="204"/>
      </rPr>
      <t>Обеспечение жильем молодых семей"</t>
    </r>
  </si>
  <si>
    <r>
      <rPr>
        <b/>
        <sz val="12"/>
        <color theme="1"/>
        <rFont val="Times New Roman"/>
        <family val="1"/>
        <charset val="204"/>
      </rPr>
      <t>Подпрограмма №2
"Р</t>
    </r>
    <r>
      <rPr>
        <sz val="12"/>
        <color theme="1"/>
        <rFont val="Times New Roman"/>
        <family val="1"/>
        <charset val="204"/>
      </rPr>
      <t>азвитие транспортной системы"</t>
    </r>
  </si>
  <si>
    <r>
      <t xml:space="preserve">Основное мероприятие №2.1 
</t>
    </r>
    <r>
      <rPr>
        <sz val="12"/>
        <color theme="1"/>
        <rFont val="Times New Roman"/>
        <family val="1"/>
        <charset val="204"/>
      </rPr>
      <t>"Создание условий для обеспечения населения транспортным обслуживанием на территории Калачеевского муниципального района"</t>
    </r>
  </si>
  <si>
    <r>
      <t xml:space="preserve">Подпрограмма №3
</t>
    </r>
    <r>
      <rPr>
        <sz val="12"/>
        <color theme="1"/>
        <rFont val="Times New Roman"/>
        <family val="1"/>
        <charset val="204"/>
      </rPr>
      <t>"Создание условий для обеспечения качественными услугами ЖКХ населения Калачеевского муниципального района"</t>
    </r>
  </si>
  <si>
    <r>
      <t xml:space="preserve">Основное мероприятие №3.1.
</t>
    </r>
    <r>
      <rPr>
        <sz val="12"/>
        <color theme="1"/>
        <rFont val="Times New Roman"/>
        <family val="1"/>
        <charset val="204"/>
      </rPr>
      <t>"Развитие системы водоснабжения и водоотведения"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</si>
  <si>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№3.2.
</t>
    </r>
    <r>
      <rPr>
        <sz val="12"/>
        <color theme="1"/>
        <rFont val="Times New Roman"/>
        <family val="1"/>
        <charset val="204"/>
      </rPr>
      <t>"Приобретение коммунальной техники"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</si>
  <si>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№3.3.
</t>
    </r>
    <r>
      <rPr>
        <sz val="12"/>
        <color theme="1"/>
        <rFont val="Times New Roman"/>
        <family val="1"/>
        <charset val="204"/>
      </rPr>
      <t xml:space="preserve">"Проектирование и строительство полигона ТКО в Калачеевском муниципальном районе" 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</si>
  <si>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№3.4.
</t>
    </r>
    <r>
      <rPr>
        <sz val="12"/>
        <color theme="1"/>
        <rFont val="Times New Roman"/>
        <family val="1"/>
        <charset val="204"/>
      </rPr>
      <t>Ликвидация накопленного экологического ущерба, в том числе несанкционированного размещения отходов"</t>
    </r>
  </si>
  <si>
    <r>
      <t xml:space="preserve">Основное мероприятие №3.5.
</t>
    </r>
    <r>
      <rPr>
        <sz val="12"/>
        <color theme="1"/>
        <rFont val="Times New Roman"/>
        <family val="1"/>
        <charset val="204"/>
      </rPr>
      <t>" Региональный проект  "Чистая вода"</t>
    </r>
  </si>
  <si>
    <r>
      <t xml:space="preserve">Основное мероприятие №3.6. 
</t>
    </r>
    <r>
      <rPr>
        <sz val="12"/>
        <color theme="1"/>
        <rFont val="Times New Roman"/>
        <family val="1"/>
        <charset val="204"/>
      </rPr>
      <t>"Региональный проект "Комплексная система обращения с твердыми коммунальными отходами"</t>
    </r>
  </si>
  <si>
    <r>
      <t xml:space="preserve">Основное мероприятие №3.7. 
</t>
    </r>
    <r>
      <rPr>
        <sz val="12"/>
        <color theme="1"/>
        <rFont val="Times New Roman"/>
        <family val="1"/>
        <charset val="204"/>
      </rPr>
      <t>"Создание и содержание мест (площадок) накопления твердых коммунальных отходов на территории поселений Калачеевского муниципального района"</t>
    </r>
  </si>
  <si>
    <t xml:space="preserve">Количество сельских поселений, на территории которых осуществляется содержание мест (площадок) накопления твердых коммунальных отходов
Количество комплексно оборудованных мест накопления (контейнерных площадок) для раздельного накопления твердых коммуальных отходов
Доля населения, проинформированного о раздельном накоплении ТКО, в общем количестве населения, проживающего на территории муниципального района
</t>
  </si>
  <si>
    <t xml:space="preserve">16
0
38
</t>
  </si>
  <si>
    <t xml:space="preserve">16
0
38
</t>
  </si>
  <si>
    <t xml:space="preserve">100
0
100
</t>
  </si>
  <si>
    <t>Количество населения, вовлеченного в очные мероприятия по популяризации раздельного накоплления ТКО
Количество населения, охваченного наружной рекламой раздельного накопления ТКО
Количество контактов населения (включая аудиторию, СМИ, социальные сети) с информационными иатериалами по раздельному накоплению ТКО</t>
  </si>
  <si>
    <t xml:space="preserve">800
1700
15000
</t>
  </si>
  <si>
    <t>800
1700
15000</t>
  </si>
  <si>
    <t>100
100
100</t>
  </si>
  <si>
    <r>
      <t xml:space="preserve">Основное мероприятие №3.8. 
</t>
    </r>
    <r>
      <rPr>
        <sz val="12"/>
        <color theme="1"/>
        <rFont val="Times New Roman"/>
        <family val="1"/>
        <charset val="204"/>
      </rPr>
      <t>"Создание муниципального теплоснабжающего предприятия"</t>
    </r>
  </si>
  <si>
    <r>
      <t xml:space="preserve">Основное мероприятие №3.9. 
</t>
    </r>
    <r>
      <rPr>
        <sz val="12"/>
        <color theme="1"/>
        <rFont val="Times New Roman"/>
        <family val="1"/>
        <charset val="204"/>
      </rPr>
      <t>"Иные межбюджетные трансферты поселениям за счет средств из вышестоящих бюджетов"</t>
    </r>
  </si>
  <si>
    <r>
      <t xml:space="preserve">Подпрограмма №4
</t>
    </r>
    <r>
      <rPr>
        <sz val="12"/>
        <color theme="1"/>
        <rFont val="Times New Roman"/>
        <family val="1"/>
        <charset val="204"/>
      </rPr>
      <t>"Энергосбережение и повышение энергетической эффективности"</t>
    </r>
    <r>
      <rPr>
        <b/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</si>
  <si>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№4.1.
</t>
    </r>
    <r>
      <rPr>
        <sz val="12"/>
        <color theme="1"/>
        <rFont val="Times New Roman"/>
        <family val="1"/>
        <charset val="204"/>
      </rPr>
      <t>"Строительство модульно-блочных котельных"</t>
    </r>
  </si>
  <si>
    <t>Организация и развитие культурно- досуговой деятельности</t>
  </si>
  <si>
    <t>Развитие физической культуры и спорта в Калачеевском муниципальном районе на 2020-2027 годы</t>
  </si>
  <si>
    <t>4.1.2</t>
  </si>
  <si>
    <t>Строительство, реконструкция и капитальный ремонт спортивных сооружений Калачеевского муниципального района</t>
  </si>
  <si>
    <t>4.1.3</t>
  </si>
  <si>
    <t>«Создание объекта спорта» Малая спортивная площадка для сдачи нормативов ГТО»</t>
  </si>
  <si>
    <t>Капитальный ремонт ЗАГС</t>
  </si>
  <si>
    <r>
      <t xml:space="preserve">Подпрограмма                    </t>
    </r>
    <r>
      <rPr>
        <sz val="10"/>
        <rFont val="Times New Roman"/>
        <family val="1"/>
        <charset val="204"/>
      </rPr>
      <t>Финансовое обеспечение подведомственных учреждений</t>
    </r>
  </si>
  <si>
    <r>
      <t xml:space="preserve">Основное мероприятие                 </t>
    </r>
    <r>
      <rPr>
        <sz val="10"/>
        <rFont val="Times New Roman"/>
        <family val="1"/>
        <charset val="204"/>
      </rPr>
      <t>МКУ «Стадион «Урожай»</t>
    </r>
  </si>
  <si>
    <r>
      <t xml:space="preserve">Основное мероприятие              </t>
    </r>
    <r>
      <rPr>
        <sz val="10"/>
        <rFont val="Times New Roman"/>
        <family val="1"/>
        <charset val="204"/>
      </rPr>
      <t>МБУ ФОК «Калачеевский»</t>
    </r>
  </si>
  <si>
    <r>
      <t xml:space="preserve">Основное мероприятие                </t>
    </r>
    <r>
      <rPr>
        <sz val="10"/>
        <rFont val="Times New Roman"/>
        <family val="1"/>
        <charset val="204"/>
      </rPr>
      <t>МКУ «Управление по физической культуре и спорту Калачеевского муниципального района"</t>
    </r>
  </si>
  <si>
    <r>
      <t xml:space="preserve">Подпрограмма                   </t>
    </r>
    <r>
      <rPr>
        <sz val="10"/>
        <rFont val="Times New Roman"/>
        <family val="1"/>
        <charset val="204"/>
      </rPr>
      <t>Упраление муниципальными финансами, создание условий для эфективного управлеия муниципальными фи нансами, повышение устойчивости бюджетов горсельпоселений Калачеевского муниципального района</t>
    </r>
  </si>
  <si>
    <r>
      <rPr>
        <b/>
        <sz val="10"/>
        <rFont val="Times New Roman"/>
        <family val="1"/>
        <charset val="204"/>
      </rPr>
      <t>Основное мероприятие  "</t>
    </r>
    <r>
      <rPr>
        <sz val="10"/>
        <rFont val="Times New Roman"/>
        <family val="1"/>
        <charset val="204"/>
      </rPr>
      <t>Организация бюджетного процесса Калачеевского муниципального района"</t>
    </r>
  </si>
  <si>
    <r>
      <rPr>
        <b/>
        <sz val="10"/>
        <rFont val="Times New Roman"/>
        <family val="1"/>
        <charset val="204"/>
      </rPr>
      <t xml:space="preserve">Основное мероприятие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"Создание условий для эффективного и ответственного управления муниципальными финансами, повышение устойчивости бюджетов городского и сельских поселений  муниципального района"</t>
    </r>
  </si>
  <si>
    <r>
      <rPr>
        <b/>
        <sz val="10"/>
        <rFont val="Times New Roman"/>
        <family val="1"/>
        <charset val="204"/>
      </rPr>
      <t xml:space="preserve">Основное мероприятие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"Обеспечение реализации подпрограммы"</t>
    </r>
  </si>
  <si>
    <r>
      <rPr>
        <b/>
        <sz val="10"/>
        <rFont val="Times New Roman"/>
        <family val="1"/>
        <charset val="204"/>
      </rPr>
      <t xml:space="preserve">Подпрограмма          </t>
    </r>
    <r>
      <rPr>
        <sz val="10"/>
        <rFont val="Times New Roman"/>
        <family val="1"/>
        <charset val="204"/>
      </rPr>
      <t xml:space="preserve">        "Муниципальное управление"</t>
    </r>
  </si>
  <si>
    <r>
      <rPr>
        <b/>
        <sz val="10"/>
        <rFont val="Times New Roman"/>
        <family val="1"/>
        <charset val="204"/>
      </rPr>
      <t>Основное мероприятие   "</t>
    </r>
    <r>
      <rPr>
        <sz val="10"/>
        <rFont val="Times New Roman"/>
        <family val="1"/>
        <charset val="204"/>
      </rPr>
      <t xml:space="preserve">Создание условий для получения услуг"  </t>
    </r>
  </si>
  <si>
    <r>
      <rPr>
        <b/>
        <sz val="10"/>
        <rFont val="Times New Roman"/>
        <family val="1"/>
        <charset val="204"/>
      </rPr>
      <t xml:space="preserve">Основное мероприятие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"Внедрения информационных технологий в сфере муниципального управления"</t>
    </r>
  </si>
  <si>
    <r>
      <rPr>
        <b/>
        <sz val="10"/>
        <rFont val="Times New Roman"/>
        <family val="1"/>
        <charset val="204"/>
      </rPr>
      <t xml:space="preserve">Основное мероприятие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"Развитие кадрового потенциала администрации"</t>
    </r>
  </si>
  <si>
    <r>
      <rPr>
        <b/>
        <sz val="10"/>
        <rFont val="Times New Roman"/>
        <family val="1"/>
        <charset val="204"/>
      </rPr>
      <t xml:space="preserve">Основное мероприятие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"Защита населения Калачеевского муниципального района от чрезвычайных ситуаций природного и техногенного характера, обеспечение пожарной безопасности и безопасности людей на водных объектах"</t>
    </r>
  </si>
  <si>
    <r>
      <rPr>
        <b/>
        <sz val="10"/>
        <rFont val="Times New Roman"/>
        <family val="1"/>
        <charset val="204"/>
      </rPr>
      <t xml:space="preserve">Основное мероприятие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"Гражданское  общество"</t>
    </r>
  </si>
  <si>
    <t>нет</t>
  </si>
  <si>
    <r>
      <rPr>
        <b/>
        <sz val="10"/>
        <rFont val="Times New Roman"/>
        <family val="1"/>
        <charset val="204"/>
      </rPr>
      <t xml:space="preserve">Основное мероприятие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"Финансовое обеспечение  реализации подпрограммы"</t>
    </r>
  </si>
  <si>
    <r>
      <rPr>
        <b/>
        <sz val="10"/>
        <rFont val="Times New Roman"/>
        <family val="1"/>
        <charset val="204"/>
      </rPr>
      <t xml:space="preserve">Основное мероприятие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"Поощрение муниципальных  образований"</t>
    </r>
  </si>
  <si>
    <r>
      <t xml:space="preserve">Основное мероприятие </t>
    </r>
    <r>
      <rPr>
        <sz val="10"/>
        <rFont val="Times New Roman"/>
        <family val="1"/>
        <charset val="204"/>
      </rPr>
      <t>"Содержание имущества казны"</t>
    </r>
  </si>
  <si>
    <r>
      <t xml:space="preserve">Основное мероприятие </t>
    </r>
    <r>
      <rPr>
        <sz val="10"/>
        <rFont val="Times New Roman"/>
        <family val="1"/>
        <charset val="204"/>
      </rPr>
      <t>"Проведение Всероссийской переписи населения"</t>
    </r>
  </si>
  <si>
    <r>
      <t xml:space="preserve">Основное мероприятие </t>
    </r>
    <r>
      <rPr>
        <sz val="10"/>
        <rFont val="Times New Roman"/>
        <family val="1"/>
        <charset val="204"/>
      </rPr>
      <t>"Иные межбюджеиные трансферты бюджетам поселений за счет средств, полученных из вышестоящих бюджетов"</t>
    </r>
  </si>
  <si>
    <r>
      <t xml:space="preserve">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Обеспечение  деятельности казенных учреждений"</t>
    </r>
  </si>
  <si>
    <r>
      <rPr>
        <b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         "Финансовое обеспечение  МКУ "Единаяжурно-диспетчерская служба и хозяйственно-техническое обеспечение"</t>
    </r>
  </si>
  <si>
    <r>
      <rPr>
        <b/>
        <sz val="10"/>
        <color theme="1"/>
        <rFont val="Times New Roman"/>
        <family val="1"/>
        <charset val="204"/>
      </rPr>
      <t>Основное мероприятие</t>
    </r>
    <r>
      <rPr>
        <sz val="10"/>
        <color theme="1"/>
        <rFont val="Times New Roman"/>
        <family val="1"/>
        <charset val="204"/>
      </rPr>
      <t xml:space="preserve">          "Финансовое обеспечение МКУ "Централизованная бухгалтерия сельских поселений"</t>
    </r>
  </si>
  <si>
    <t>ПОДПРОГРАММА Повышение безопасности дорожного ждвижения в Калачеевском районе</t>
  </si>
  <si>
    <t xml:space="preserve">Сокращение смертности от ДТП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</si>
</sst>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13" fillId="8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7" fillId="21" borderId="12" applyNumberFormat="0" applyAlignment="0" applyProtection="0"/>
    <xf numFmtId="0" fontId="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" fillId="0" borderId="0"/>
    <xf numFmtId="0" fontId="11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13" applyNumberFormat="0" applyFont="0" applyAlignment="0" applyProtection="0"/>
    <xf numFmtId="0" fontId="16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" fillId="0" borderId="0"/>
  </cellStyleXfs>
  <cellXfs count="169">
    <xf numFmtId="0" fontId="0" fillId="0" borderId="0" xfId="0"/>
    <xf numFmtId="164" fontId="23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top" wrapText="1"/>
    </xf>
    <xf numFmtId="164" fontId="39" fillId="2" borderId="1" xfId="0" applyNumberFormat="1" applyFont="1" applyFill="1" applyBorder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vertical="top" wrapText="1"/>
    </xf>
    <xf numFmtId="164" fontId="38" fillId="2" borderId="1" xfId="0" applyNumberFormat="1" applyFont="1" applyFill="1" applyBorder="1" applyAlignment="1">
      <alignment horizontal="center" vertical="top" wrapText="1"/>
    </xf>
    <xf numFmtId="49" fontId="40" fillId="2" borderId="1" xfId="0" applyNumberFormat="1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1" fillId="2" borderId="1" xfId="0" applyNumberFormat="1" applyFont="1" applyFill="1" applyBorder="1" applyAlignment="1">
      <alignment horizontal="center" vertical="top" wrapText="1"/>
    </xf>
    <xf numFmtId="164" fontId="41" fillId="2" borderId="1" xfId="0" applyNumberFormat="1" applyFont="1" applyFill="1" applyBorder="1" applyAlignment="1">
      <alignment horizontal="center" vertical="top" wrapText="1"/>
    </xf>
    <xf numFmtId="49" fontId="41" fillId="2" borderId="2" xfId="0" applyNumberFormat="1" applyFont="1" applyFill="1" applyBorder="1" applyAlignment="1">
      <alignment horizontal="center" vertical="top" wrapText="1"/>
    </xf>
    <xf numFmtId="0" fontId="40" fillId="2" borderId="2" xfId="0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1" fillId="2" borderId="2" xfId="0" applyNumberFormat="1" applyFont="1" applyFill="1" applyBorder="1" applyAlignment="1">
      <alignment horizontal="center" vertical="top" wrapText="1"/>
    </xf>
    <xf numFmtId="164" fontId="41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9" fontId="41" fillId="2" borderId="4" xfId="0" applyNumberFormat="1" applyFont="1" applyFill="1" applyBorder="1" applyAlignment="1">
      <alignment horizontal="center" vertical="top" wrapText="1"/>
    </xf>
    <xf numFmtId="0" fontId="40" fillId="2" borderId="4" xfId="0" applyFont="1" applyFill="1" applyBorder="1" applyAlignment="1">
      <alignment horizontal="center" vertical="top" wrapText="1"/>
    </xf>
    <xf numFmtId="0" fontId="41" fillId="2" borderId="4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2" fontId="41" fillId="2" borderId="4" xfId="0" applyNumberFormat="1" applyFont="1" applyFill="1" applyBorder="1" applyAlignment="1">
      <alignment horizontal="center" vertical="top" wrapText="1"/>
    </xf>
    <xf numFmtId="164" fontId="41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41" fillId="2" borderId="1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top" wrapText="1"/>
    </xf>
    <xf numFmtId="4" fontId="38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5" xfId="0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2" fontId="4" fillId="2" borderId="0" xfId="0" applyNumberFormat="1" applyFont="1" applyFill="1"/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2" fontId="22" fillId="2" borderId="1" xfId="0" applyNumberFormat="1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center" vertical="top" wrapText="1"/>
    </xf>
    <xf numFmtId="2" fontId="23" fillId="2" borderId="0" xfId="0" applyNumberFormat="1" applyFont="1" applyFill="1"/>
    <xf numFmtId="49" fontId="23" fillId="2" borderId="1" xfId="0" applyNumberFormat="1" applyFont="1" applyFill="1" applyBorder="1" applyAlignment="1">
      <alignment horizontal="center" vertical="top" wrapText="1"/>
    </xf>
    <xf numFmtId="0" fontId="23" fillId="2" borderId="0" xfId="0" applyFont="1" applyFill="1"/>
    <xf numFmtId="2" fontId="23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justify" vertical="top" wrapText="1"/>
    </xf>
    <xf numFmtId="49" fontId="22" fillId="2" borderId="1" xfId="0" applyNumberFormat="1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justify" vertical="top"/>
    </xf>
    <xf numFmtId="0" fontId="23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164" fontId="23" fillId="2" borderId="16" xfId="0" applyNumberFormat="1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justify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23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164" fontId="25" fillId="2" borderId="1" xfId="0" applyNumberFormat="1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64" fontId="25" fillId="2" borderId="4" xfId="0" applyNumberFormat="1" applyFont="1" applyFill="1" applyBorder="1" applyAlignment="1">
      <alignment horizontal="center" vertical="center" wrapText="1"/>
    </xf>
    <xf numFmtId="164" fontId="24" fillId="2" borderId="4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top" wrapText="1"/>
    </xf>
    <xf numFmtId="164" fontId="24" fillId="2" borderId="1" xfId="0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5" fillId="2" borderId="1" xfId="0" applyNumberFormat="1" applyFont="1" applyFill="1" applyBorder="1" applyAlignment="1">
      <alignment vertical="center" wrapText="1"/>
    </xf>
    <xf numFmtId="2" fontId="23" fillId="2" borderId="1" xfId="0" applyNumberFormat="1" applyFont="1" applyFill="1" applyBorder="1" applyAlignment="1">
      <alignment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top" wrapText="1"/>
    </xf>
    <xf numFmtId="2" fontId="24" fillId="2" borderId="1" xfId="0" applyNumberFormat="1" applyFont="1" applyFill="1" applyBorder="1" applyAlignment="1">
      <alignment vertical="center" wrapText="1"/>
    </xf>
    <xf numFmtId="2" fontId="24" fillId="2" borderId="2" xfId="0" applyNumberFormat="1" applyFont="1" applyFill="1" applyBorder="1" applyAlignment="1">
      <alignment horizontal="center" vertical="center" wrapText="1"/>
    </xf>
    <xf numFmtId="2" fontId="24" fillId="2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2" fontId="25" fillId="2" borderId="1" xfId="0" applyNumberFormat="1" applyFont="1" applyFill="1" applyBorder="1" applyAlignment="1">
      <alignment horizontal="center" vertical="top" wrapText="1"/>
    </xf>
    <xf numFmtId="164" fontId="25" fillId="2" borderId="1" xfId="0" applyNumberFormat="1" applyFont="1" applyFill="1" applyBorder="1" applyAlignment="1">
      <alignment horizontal="center" vertical="top" wrapText="1"/>
    </xf>
    <xf numFmtId="0" fontId="30" fillId="2" borderId="2" xfId="1" applyFont="1" applyFill="1" applyBorder="1" applyAlignment="1">
      <alignment horizontal="center" vertical="top" wrapText="1"/>
    </xf>
    <xf numFmtId="2" fontId="24" fillId="2" borderId="1" xfId="0" applyNumberFormat="1" applyFont="1" applyFill="1" applyBorder="1" applyAlignment="1">
      <alignment horizontal="center" vertical="top" wrapText="1"/>
    </xf>
    <xf numFmtId="164" fontId="24" fillId="2" borderId="1" xfId="0" applyNumberFormat="1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164" fontId="26" fillId="2" borderId="1" xfId="0" applyNumberFormat="1" applyFont="1" applyFill="1" applyBorder="1" applyAlignment="1">
      <alignment horizontal="center" vertical="top" wrapText="1"/>
    </xf>
    <xf numFmtId="0" fontId="31" fillId="2" borderId="2" xfId="1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/>
    <xf numFmtId="0" fontId="34" fillId="2" borderId="1" xfId="0" applyFont="1" applyFill="1" applyBorder="1" applyAlignment="1">
      <alignment vertical="top"/>
    </xf>
    <xf numFmtId="0" fontId="34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vertical="top"/>
    </xf>
    <xf numFmtId="0" fontId="30" fillId="2" borderId="1" xfId="1" applyFont="1" applyFill="1" applyBorder="1" applyAlignment="1">
      <alignment horizontal="center" vertical="top" wrapText="1"/>
    </xf>
    <xf numFmtId="2" fontId="24" fillId="2" borderId="1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top" wrapText="1"/>
    </xf>
    <xf numFmtId="2" fontId="24" fillId="2" borderId="2" xfId="0" applyNumberFormat="1" applyFont="1" applyFill="1" applyBorder="1" applyAlignment="1">
      <alignment horizontal="center" vertical="top" wrapText="1"/>
    </xf>
    <xf numFmtId="2" fontId="24" fillId="2" borderId="2" xfId="0" applyNumberFormat="1" applyFont="1" applyFill="1" applyBorder="1" applyAlignment="1">
      <alignment horizontal="center" vertical="center" wrapText="1"/>
    </xf>
    <xf numFmtId="164" fontId="24" fillId="2" borderId="2" xfId="0" applyNumberFormat="1" applyFont="1" applyFill="1" applyBorder="1" applyAlignment="1">
      <alignment horizontal="center" vertical="top" wrapText="1"/>
    </xf>
    <xf numFmtId="0" fontId="35" fillId="2" borderId="2" xfId="0" applyFont="1" applyFill="1" applyBorder="1" applyAlignment="1">
      <alignment horizontal="center" vertical="top" wrapText="1"/>
    </xf>
    <xf numFmtId="0" fontId="0" fillId="2" borderId="1" xfId="0" applyFill="1" applyBorder="1"/>
    <xf numFmtId="0" fontId="36" fillId="2" borderId="1" xfId="0" applyFont="1" applyFill="1" applyBorder="1" applyAlignment="1">
      <alignment horizontal="center" vertical="top" wrapText="1"/>
    </xf>
    <xf numFmtId="1" fontId="23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vertical="center" wrapText="1"/>
    </xf>
    <xf numFmtId="2" fontId="22" fillId="2" borderId="1" xfId="0" applyNumberFormat="1" applyFont="1" applyFill="1" applyBorder="1" applyAlignment="1">
      <alignment vertical="center" wrapText="1"/>
    </xf>
    <xf numFmtId="164" fontId="22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top" wrapText="1"/>
    </xf>
    <xf numFmtId="4" fontId="39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164" fontId="4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7" fillId="2" borderId="1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4" fillId="2" borderId="1" xfId="0" applyFont="1" applyFill="1" applyBorder="1" applyAlignment="1">
      <alignment wrapText="1"/>
    </xf>
    <xf numFmtId="0" fontId="44" fillId="2" borderId="1" xfId="0" applyFont="1" applyFill="1" applyBorder="1"/>
  </cellXfs>
  <cellStyles count="46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2" xfId="1" xr:uid="{00000000-0005-0000-0000-000024000000}"/>
    <cellStyle name="Обычный 2 2" xfId="38" xr:uid="{00000000-0005-0000-0000-000025000000}"/>
    <cellStyle name="Обычный 2 3" xfId="45" xr:uid="{00000000-0005-0000-0000-000026000000}"/>
    <cellStyle name="Обычный 3" xfId="2" xr:uid="{00000000-0005-0000-0000-000027000000}"/>
    <cellStyle name="Плохой 2" xfId="39" xr:uid="{00000000-0005-0000-0000-000028000000}"/>
    <cellStyle name="Пояснение 2" xfId="40" xr:uid="{00000000-0005-0000-0000-000029000000}"/>
    <cellStyle name="Примечание 2" xfId="41" xr:uid="{00000000-0005-0000-0000-00002A000000}"/>
    <cellStyle name="Связанная ячейка 2" xfId="42" xr:uid="{00000000-0005-0000-0000-00002B000000}"/>
    <cellStyle name="Текст предупреждения 2" xfId="43" xr:uid="{00000000-0005-0000-0000-00002C000000}"/>
    <cellStyle name="Хороший 2" xfId="44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kosolapova\Desktop\&#1050;&#1091;&#1083;&#1100;&#1090;&#1091;&#1088;&#1072;\&#1055;&#1088;&#1080;&#1083;&#1086;&#1078;&#1077;&#1085;&#1080;&#1077;%20&#1082;%20&#1086;&#1090;&#1095;&#1105;&#1090;&#1091;%20&#1087;&#1086;%20&#1052;&#1055;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>
        <row r="14">
          <cell r="Q14" t="str">
            <v>Увеличение численности участников культурно-досуговых мероприятий  (по сравнению с предыдущим годом)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view="pageBreakPreview" zoomScale="77" zoomScaleNormal="70" zoomScaleSheetLayoutView="77" workbookViewId="0">
      <pane xSplit="2" ySplit="10" topLeftCell="C57" activePane="bottomRight" state="frozen"/>
      <selection pane="topRight" activeCell="C1" sqref="C1"/>
      <selection pane="bottomLeft" activeCell="A13" sqref="A13"/>
      <selection pane="bottomRight" activeCell="E9" sqref="E9"/>
    </sheetView>
  </sheetViews>
  <sheetFormatPr defaultRowHeight="15" x14ac:dyDescent="0.25"/>
  <cols>
    <col min="1" max="1" width="10.42578125" style="46" customWidth="1"/>
    <col min="2" max="2" width="26.42578125" style="46" customWidth="1"/>
    <col min="3" max="3" width="5.5703125" style="46" customWidth="1"/>
    <col min="4" max="4" width="17.140625" style="46" customWidth="1"/>
    <col min="5" max="5" width="12.85546875" style="46" customWidth="1"/>
    <col min="6" max="6" width="13.42578125" style="46" customWidth="1"/>
    <col min="7" max="7" width="13" style="46" customWidth="1"/>
    <col min="8" max="8" width="11.5703125" style="46" customWidth="1"/>
    <col min="9" max="9" width="13.7109375" style="46" customWidth="1"/>
    <col min="10" max="10" width="12.28515625" style="46" customWidth="1"/>
    <col min="11" max="11" width="12.42578125" style="46" customWidth="1"/>
    <col min="12" max="12" width="12.5703125" style="46" customWidth="1"/>
    <col min="13" max="13" width="12.85546875" style="46" customWidth="1"/>
    <col min="14" max="14" width="8.42578125" style="46" customWidth="1"/>
    <col min="15" max="15" width="10.28515625" style="46" customWidth="1"/>
    <col min="16" max="16" width="27.85546875" style="46" customWidth="1"/>
    <col min="17" max="17" width="11.5703125" style="46" customWidth="1"/>
    <col min="18" max="18" width="11.85546875" style="46" customWidth="1"/>
    <col min="19" max="19" width="9.42578125" style="46" customWidth="1"/>
    <col min="20" max="21" width="12.42578125" style="46" bestFit="1" customWidth="1"/>
    <col min="22" max="16384" width="9.140625" style="46"/>
  </cols>
  <sheetData>
    <row r="1" spans="1:21" ht="23.25" customHeight="1" x14ac:dyDescent="0.25">
      <c r="P1" s="47" t="s">
        <v>17</v>
      </c>
      <c r="Q1" s="48"/>
      <c r="R1" s="48"/>
      <c r="S1" s="48"/>
    </row>
    <row r="2" spans="1:21" ht="17.25" customHeight="1" x14ac:dyDescent="0.25">
      <c r="J2" s="49" t="s">
        <v>18</v>
      </c>
    </row>
    <row r="3" spans="1:21" ht="12.95" customHeight="1" x14ac:dyDescent="0.25">
      <c r="J3" s="49" t="s">
        <v>19</v>
      </c>
    </row>
    <row r="4" spans="1:21" ht="17.25" customHeight="1" x14ac:dyDescent="0.25">
      <c r="J4" s="49" t="s">
        <v>313</v>
      </c>
    </row>
    <row r="5" spans="1:21" ht="20.25" customHeight="1" x14ac:dyDescent="0.25">
      <c r="A5" s="50" t="s">
        <v>0</v>
      </c>
      <c r="B5" s="50" t="s">
        <v>1</v>
      </c>
      <c r="C5" s="51" t="s">
        <v>2</v>
      </c>
      <c r="D5" s="51" t="s">
        <v>3</v>
      </c>
      <c r="E5" s="51"/>
      <c r="F5" s="51"/>
      <c r="G5" s="51"/>
      <c r="H5" s="51"/>
      <c r="I5" s="51"/>
      <c r="J5" s="51"/>
      <c r="K5" s="51"/>
      <c r="L5" s="51"/>
      <c r="M5" s="51"/>
      <c r="N5" s="52" t="s">
        <v>4</v>
      </c>
      <c r="O5" s="52"/>
      <c r="P5" s="53" t="s">
        <v>5</v>
      </c>
      <c r="Q5" s="53" t="s">
        <v>6</v>
      </c>
      <c r="R5" s="53" t="s">
        <v>7</v>
      </c>
      <c r="S5" s="53" t="s">
        <v>8</v>
      </c>
    </row>
    <row r="6" spans="1:21" x14ac:dyDescent="0.25">
      <c r="A6" s="54"/>
      <c r="B6" s="54"/>
      <c r="C6" s="51"/>
      <c r="D6" s="53" t="s">
        <v>9</v>
      </c>
      <c r="E6" s="53"/>
      <c r="F6" s="51" t="s">
        <v>10</v>
      </c>
      <c r="G6" s="51"/>
      <c r="H6" s="51"/>
      <c r="I6" s="51"/>
      <c r="J6" s="51"/>
      <c r="K6" s="51"/>
      <c r="L6" s="51"/>
      <c r="M6" s="51"/>
      <c r="N6" s="52"/>
      <c r="O6" s="52"/>
      <c r="P6" s="53"/>
      <c r="Q6" s="53"/>
      <c r="R6" s="53"/>
      <c r="S6" s="53"/>
    </row>
    <row r="7" spans="1:21" x14ac:dyDescent="0.25">
      <c r="A7" s="54"/>
      <c r="B7" s="54"/>
      <c r="C7" s="51"/>
      <c r="D7" s="53"/>
      <c r="E7" s="53"/>
      <c r="F7" s="53" t="s">
        <v>11</v>
      </c>
      <c r="G7" s="53"/>
      <c r="H7" s="53" t="s">
        <v>12</v>
      </c>
      <c r="I7" s="53"/>
      <c r="J7" s="53" t="s">
        <v>13</v>
      </c>
      <c r="K7" s="53"/>
      <c r="L7" s="53" t="s">
        <v>14</v>
      </c>
      <c r="M7" s="53"/>
      <c r="N7" s="52"/>
      <c r="O7" s="52"/>
      <c r="P7" s="53"/>
      <c r="Q7" s="53"/>
      <c r="R7" s="53"/>
      <c r="S7" s="53"/>
    </row>
    <row r="8" spans="1:21" ht="17.45" customHeight="1" x14ac:dyDescent="0.25">
      <c r="A8" s="54"/>
      <c r="B8" s="54"/>
      <c r="C8" s="51"/>
      <c r="D8" s="53"/>
      <c r="E8" s="53"/>
      <c r="F8" s="53"/>
      <c r="G8" s="53"/>
      <c r="H8" s="53"/>
      <c r="I8" s="53"/>
      <c r="J8" s="53"/>
      <c r="K8" s="53"/>
      <c r="L8" s="53"/>
      <c r="M8" s="53"/>
      <c r="N8" s="52"/>
      <c r="O8" s="52"/>
      <c r="P8" s="53"/>
      <c r="Q8" s="53"/>
      <c r="R8" s="53"/>
      <c r="S8" s="53"/>
    </row>
    <row r="9" spans="1:21" ht="32.1" customHeight="1" x14ac:dyDescent="0.25">
      <c r="A9" s="55"/>
      <c r="B9" s="55"/>
      <c r="C9" s="51"/>
      <c r="D9" s="56" t="s">
        <v>15</v>
      </c>
      <c r="E9" s="56" t="s">
        <v>16</v>
      </c>
      <c r="F9" s="56" t="s">
        <v>15</v>
      </c>
      <c r="G9" s="56" t="s">
        <v>16</v>
      </c>
      <c r="H9" s="56" t="s">
        <v>15</v>
      </c>
      <c r="I9" s="56" t="s">
        <v>16</v>
      </c>
      <c r="J9" s="56" t="s">
        <v>15</v>
      </c>
      <c r="K9" s="56" t="s">
        <v>16</v>
      </c>
      <c r="L9" s="56" t="s">
        <v>15</v>
      </c>
      <c r="M9" s="56" t="s">
        <v>16</v>
      </c>
      <c r="N9" s="56" t="s">
        <v>15</v>
      </c>
      <c r="O9" s="56" t="s">
        <v>16</v>
      </c>
      <c r="P9" s="53"/>
      <c r="Q9" s="53"/>
      <c r="R9" s="53"/>
      <c r="S9" s="53"/>
    </row>
    <row r="10" spans="1:21" ht="19.5" customHeight="1" x14ac:dyDescent="0.2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>
        <v>7</v>
      </c>
      <c r="H10" s="38">
        <v>8</v>
      </c>
      <c r="I10" s="38">
        <v>9</v>
      </c>
      <c r="J10" s="38">
        <v>10</v>
      </c>
      <c r="K10" s="38">
        <v>11</v>
      </c>
      <c r="L10" s="38">
        <v>12</v>
      </c>
      <c r="M10" s="38">
        <v>13</v>
      </c>
      <c r="N10" s="38">
        <v>14</v>
      </c>
      <c r="O10" s="38">
        <v>15</v>
      </c>
      <c r="P10" s="38">
        <v>16</v>
      </c>
      <c r="Q10" s="38">
        <v>17</v>
      </c>
      <c r="R10" s="38">
        <v>18</v>
      </c>
      <c r="S10" s="38">
        <v>19</v>
      </c>
      <c r="T10" s="57">
        <f>T11-L11</f>
        <v>1057984.054</v>
      </c>
      <c r="U10" s="57">
        <f>U11-M11</f>
        <v>1050252.054</v>
      </c>
    </row>
    <row r="11" spans="1:21" ht="30" customHeight="1" x14ac:dyDescent="0.25">
      <c r="A11" s="58">
        <v>1</v>
      </c>
      <c r="B11" s="58" t="s">
        <v>314</v>
      </c>
      <c r="C11" s="58" t="s">
        <v>315</v>
      </c>
      <c r="D11" s="13">
        <f t="shared" ref="D11:K11" si="0">D12+D19+D30+D34+D40</f>
        <v>1057984.054</v>
      </c>
      <c r="E11" s="13">
        <f>E12+E19+E30+E34+E40</f>
        <v>1050252.054</v>
      </c>
      <c r="F11" s="13">
        <f t="shared" si="0"/>
        <v>55435.938999999991</v>
      </c>
      <c r="G11" s="13">
        <f t="shared" si="0"/>
        <v>55183.038999999997</v>
      </c>
      <c r="H11" s="13">
        <f t="shared" si="0"/>
        <v>638799.91500000004</v>
      </c>
      <c r="I11" s="13">
        <f t="shared" si="0"/>
        <v>636065.31500000006</v>
      </c>
      <c r="J11" s="13">
        <f t="shared" si="0"/>
        <v>363748.2</v>
      </c>
      <c r="K11" s="13">
        <f t="shared" si="0"/>
        <v>359003.69999999995</v>
      </c>
      <c r="L11" s="13"/>
      <c r="M11" s="13">
        <f>M12+M19+M30+M34+M40</f>
        <v>0</v>
      </c>
      <c r="N11" s="14">
        <f>N12</f>
        <v>100</v>
      </c>
      <c r="O11" s="14">
        <f>E11/D11*100</f>
        <v>99.269176130701879</v>
      </c>
      <c r="P11" s="58"/>
      <c r="Q11" s="58"/>
      <c r="R11" s="58"/>
      <c r="S11" s="58"/>
      <c r="T11" s="57">
        <f>F11+H11+J11+L11</f>
        <v>1057984.054</v>
      </c>
      <c r="U11" s="57">
        <f>G11+I11+K11+M11</f>
        <v>1050252.054</v>
      </c>
    </row>
    <row r="12" spans="1:21" ht="41.25" customHeight="1" x14ac:dyDescent="0.25">
      <c r="A12" s="44" t="s">
        <v>29</v>
      </c>
      <c r="B12" s="44" t="s">
        <v>323</v>
      </c>
      <c r="C12" s="44"/>
      <c r="D12" s="44">
        <f>F12+H12+J12+L12</f>
        <v>197064.59999999998</v>
      </c>
      <c r="E12" s="44">
        <f>G12+I12+K12+M12</f>
        <v>195871.59999999998</v>
      </c>
      <c r="F12" s="44">
        <f>SUM(F13:F18)</f>
        <v>0</v>
      </c>
      <c r="G12" s="44">
        <f t="shared" ref="G12:M12" si="1">SUM(G13:G18)</f>
        <v>0</v>
      </c>
      <c r="H12" s="44">
        <f t="shared" si="1"/>
        <v>113261.59999999999</v>
      </c>
      <c r="I12" s="44">
        <f t="shared" si="1"/>
        <v>113261.59999999999</v>
      </c>
      <c r="J12" s="44">
        <f t="shared" si="1"/>
        <v>83803</v>
      </c>
      <c r="K12" s="44">
        <f t="shared" si="1"/>
        <v>82610</v>
      </c>
      <c r="L12" s="44">
        <f t="shared" si="1"/>
        <v>0</v>
      </c>
      <c r="M12" s="44">
        <f t="shared" si="1"/>
        <v>0</v>
      </c>
      <c r="N12" s="43">
        <v>100</v>
      </c>
      <c r="O12" s="43">
        <f>E12/D12*100</f>
        <v>99.394614760844917</v>
      </c>
      <c r="P12" s="44"/>
      <c r="Q12" s="44"/>
      <c r="R12" s="44"/>
      <c r="S12" s="44"/>
    </row>
    <row r="13" spans="1:21" ht="54" customHeight="1" x14ac:dyDescent="0.25">
      <c r="A13" s="59" t="s">
        <v>226</v>
      </c>
      <c r="B13" s="59" t="s">
        <v>227</v>
      </c>
      <c r="C13" s="2"/>
      <c r="D13" s="60">
        <f t="shared" ref="D13:E18" si="2">F13+H13+J13+L13</f>
        <v>0</v>
      </c>
      <c r="E13" s="60">
        <f t="shared" si="2"/>
        <v>0</v>
      </c>
      <c r="F13" s="60">
        <v>0</v>
      </c>
      <c r="G13" s="60">
        <v>0</v>
      </c>
      <c r="H13" s="60"/>
      <c r="I13" s="60"/>
      <c r="J13" s="60"/>
      <c r="K13" s="60"/>
      <c r="L13" s="60"/>
      <c r="M13" s="60"/>
      <c r="N13" s="61">
        <v>0</v>
      </c>
      <c r="O13" s="61">
        <v>0</v>
      </c>
      <c r="P13" s="2"/>
      <c r="Q13" s="59"/>
      <c r="R13" s="59"/>
      <c r="S13" s="59"/>
      <c r="T13" s="62">
        <f>D11-T11</f>
        <v>0</v>
      </c>
      <c r="U13" s="62">
        <f>E11-U11</f>
        <v>0</v>
      </c>
    </row>
    <row r="14" spans="1:21" ht="141.75" x14ac:dyDescent="0.25">
      <c r="A14" s="63" t="s">
        <v>228</v>
      </c>
      <c r="B14" s="59" t="s">
        <v>229</v>
      </c>
      <c r="C14" s="2"/>
      <c r="D14" s="60">
        <f>F14+H14+J14+L14</f>
        <v>103246</v>
      </c>
      <c r="E14" s="60">
        <f t="shared" si="2"/>
        <v>103246</v>
      </c>
      <c r="F14" s="60">
        <v>0</v>
      </c>
      <c r="G14" s="60">
        <v>0</v>
      </c>
      <c r="H14" s="60">
        <v>103246</v>
      </c>
      <c r="I14" s="60">
        <v>103246</v>
      </c>
      <c r="J14" s="61"/>
      <c r="K14" s="60"/>
      <c r="L14" s="60"/>
      <c r="M14" s="60"/>
      <c r="N14" s="61">
        <v>100</v>
      </c>
      <c r="O14" s="61">
        <f t="shared" ref="O14:O36" si="3">E14/D14*100</f>
        <v>100</v>
      </c>
      <c r="P14" s="2" t="s">
        <v>230</v>
      </c>
      <c r="Q14" s="59">
        <v>100</v>
      </c>
      <c r="R14" s="59">
        <v>100</v>
      </c>
      <c r="S14" s="59">
        <f>R14/Q14%</f>
        <v>100</v>
      </c>
      <c r="T14" s="64"/>
      <c r="U14" s="64"/>
    </row>
    <row r="15" spans="1:21" ht="127.5" customHeight="1" x14ac:dyDescent="0.25">
      <c r="A15" s="63" t="s">
        <v>231</v>
      </c>
      <c r="B15" s="2" t="s">
        <v>232</v>
      </c>
      <c r="C15" s="2"/>
      <c r="D15" s="61">
        <f t="shared" si="2"/>
        <v>10948.6</v>
      </c>
      <c r="E15" s="60">
        <f t="shared" si="2"/>
        <v>10948.6</v>
      </c>
      <c r="F15" s="65"/>
      <c r="G15" s="65">
        <v>0</v>
      </c>
      <c r="H15" s="65">
        <v>9303.2000000000007</v>
      </c>
      <c r="I15" s="65">
        <v>9303.2000000000007</v>
      </c>
      <c r="J15" s="65">
        <v>1645.4</v>
      </c>
      <c r="K15" s="65">
        <v>1645.4</v>
      </c>
      <c r="L15" s="65"/>
      <c r="M15" s="65"/>
      <c r="N15" s="1">
        <v>100</v>
      </c>
      <c r="O15" s="1">
        <f t="shared" si="3"/>
        <v>100</v>
      </c>
      <c r="P15" s="66" t="s">
        <v>233</v>
      </c>
      <c r="Q15" s="59">
        <v>0</v>
      </c>
      <c r="R15" s="60">
        <v>0</v>
      </c>
      <c r="S15" s="61" t="e">
        <f>R15/Q15%</f>
        <v>#DIV/0!</v>
      </c>
      <c r="T15" s="64"/>
      <c r="U15" s="64"/>
    </row>
    <row r="16" spans="1:21" ht="148.5" customHeight="1" x14ac:dyDescent="0.25">
      <c r="A16" s="63" t="s">
        <v>234</v>
      </c>
      <c r="B16" s="2" t="s">
        <v>235</v>
      </c>
      <c r="C16" s="2"/>
      <c r="D16" s="61">
        <f t="shared" si="2"/>
        <v>18364.599999999999</v>
      </c>
      <c r="E16" s="60">
        <f t="shared" si="2"/>
        <v>18354.599999999999</v>
      </c>
      <c r="F16" s="65">
        <v>0</v>
      </c>
      <c r="G16" s="65">
        <v>0</v>
      </c>
      <c r="H16" s="65"/>
      <c r="I16" s="60"/>
      <c r="J16" s="65">
        <v>18364.599999999999</v>
      </c>
      <c r="K16" s="65">
        <v>18354.599999999999</v>
      </c>
      <c r="L16" s="65"/>
      <c r="M16" s="65"/>
      <c r="N16" s="1">
        <v>100</v>
      </c>
      <c r="O16" s="1">
        <f t="shared" si="3"/>
        <v>99.945547411868489</v>
      </c>
      <c r="P16" s="66"/>
      <c r="Q16" s="59"/>
      <c r="R16" s="59"/>
      <c r="S16" s="61" t="e">
        <f>R16/Q16%</f>
        <v>#DIV/0!</v>
      </c>
      <c r="T16" s="64"/>
      <c r="U16" s="64"/>
    </row>
    <row r="17" spans="1:21" ht="182.1" customHeight="1" x14ac:dyDescent="0.25">
      <c r="A17" s="67" t="s">
        <v>236</v>
      </c>
      <c r="B17" s="2" t="s">
        <v>237</v>
      </c>
      <c r="C17" s="2"/>
      <c r="D17" s="60">
        <f t="shared" si="2"/>
        <v>64183</v>
      </c>
      <c r="E17" s="60">
        <f t="shared" si="2"/>
        <v>63000</v>
      </c>
      <c r="F17" s="65"/>
      <c r="G17" s="65"/>
      <c r="H17" s="65">
        <v>390</v>
      </c>
      <c r="I17" s="60">
        <v>390</v>
      </c>
      <c r="J17" s="65">
        <v>63793</v>
      </c>
      <c r="K17" s="60">
        <v>62610</v>
      </c>
      <c r="L17" s="65"/>
      <c r="M17" s="65"/>
      <c r="N17" s="1">
        <v>100</v>
      </c>
      <c r="O17" s="1">
        <f t="shared" si="3"/>
        <v>98.156832806194785</v>
      </c>
      <c r="P17" s="66" t="s">
        <v>238</v>
      </c>
      <c r="Q17" s="61">
        <v>71.599999999999994</v>
      </c>
      <c r="R17" s="61">
        <v>77.48</v>
      </c>
      <c r="S17" s="61">
        <f>R17/Q17%</f>
        <v>108.21229050279331</v>
      </c>
      <c r="T17" s="68"/>
      <c r="U17" s="64"/>
    </row>
    <row r="18" spans="1:21" ht="157.5" x14ac:dyDescent="0.25">
      <c r="A18" s="67" t="s">
        <v>239</v>
      </c>
      <c r="B18" s="2" t="s">
        <v>240</v>
      </c>
      <c r="C18" s="2"/>
      <c r="D18" s="60">
        <f t="shared" si="2"/>
        <v>322.39999999999998</v>
      </c>
      <c r="E18" s="60">
        <f t="shared" si="2"/>
        <v>322.39999999999998</v>
      </c>
      <c r="F18" s="65"/>
      <c r="G18" s="65"/>
      <c r="H18" s="65">
        <v>322.39999999999998</v>
      </c>
      <c r="I18" s="65">
        <v>322.39999999999998</v>
      </c>
      <c r="J18" s="65"/>
      <c r="K18" s="60"/>
      <c r="L18" s="65"/>
      <c r="M18" s="65"/>
      <c r="N18" s="1">
        <v>100</v>
      </c>
      <c r="O18" s="1">
        <f t="shared" si="3"/>
        <v>100</v>
      </c>
      <c r="P18" s="66" t="s">
        <v>241</v>
      </c>
      <c r="Q18" s="59">
        <v>0</v>
      </c>
      <c r="R18" s="61">
        <v>9.3800000000000008</v>
      </c>
      <c r="S18" s="61" t="e">
        <f>R18/Q18%</f>
        <v>#DIV/0!</v>
      </c>
      <c r="T18" s="68"/>
      <c r="U18" s="64"/>
    </row>
    <row r="19" spans="1:21" ht="63" x14ac:dyDescent="0.25">
      <c r="A19" s="63" t="s">
        <v>32</v>
      </c>
      <c r="B19" s="2" t="s">
        <v>324</v>
      </c>
      <c r="C19" s="2"/>
      <c r="D19" s="60">
        <f>F19+H19+J19+L19</f>
        <v>735719.1</v>
      </c>
      <c r="E19" s="60">
        <f>G19+I19+K19+M19</f>
        <v>732243</v>
      </c>
      <c r="F19" s="65">
        <f>SUM(F20:F29)</f>
        <v>52883.899999999994</v>
      </c>
      <c r="G19" s="65">
        <f t="shared" ref="G19:M19" si="4">SUM(G20:G29)</f>
        <v>52767.7</v>
      </c>
      <c r="H19" s="65">
        <f t="shared" si="4"/>
        <v>484550.8</v>
      </c>
      <c r="I19" s="60">
        <f t="shared" si="4"/>
        <v>484550.8</v>
      </c>
      <c r="J19" s="65">
        <f t="shared" si="4"/>
        <v>198284.4</v>
      </c>
      <c r="K19" s="60">
        <f t="shared" si="4"/>
        <v>194924.5</v>
      </c>
      <c r="L19" s="65">
        <f t="shared" si="4"/>
        <v>0</v>
      </c>
      <c r="M19" s="65">
        <f t="shared" si="4"/>
        <v>0</v>
      </c>
      <c r="N19" s="1">
        <v>100</v>
      </c>
      <c r="O19" s="1">
        <f t="shared" si="3"/>
        <v>99.527523480089073</v>
      </c>
      <c r="P19" s="66"/>
      <c r="Q19" s="59"/>
      <c r="R19" s="60"/>
      <c r="S19" s="61" t="e">
        <f t="shared" ref="S19:S40" si="5">R19/Q19%</f>
        <v>#DIV/0!</v>
      </c>
      <c r="T19" s="64"/>
      <c r="U19" s="64"/>
    </row>
    <row r="20" spans="1:21" ht="173.25" x14ac:dyDescent="0.25">
      <c r="A20" s="63" t="s">
        <v>242</v>
      </c>
      <c r="B20" s="2" t="s">
        <v>243</v>
      </c>
      <c r="C20" s="2"/>
      <c r="D20" s="61">
        <f t="shared" ref="D20:E35" si="6">F20+H20+J20+L20</f>
        <v>590</v>
      </c>
      <c r="E20" s="60">
        <f t="shared" si="6"/>
        <v>590</v>
      </c>
      <c r="F20" s="65"/>
      <c r="G20" s="65"/>
      <c r="H20" s="65">
        <v>590</v>
      </c>
      <c r="I20" s="60">
        <v>590</v>
      </c>
      <c r="J20" s="65">
        <v>0</v>
      </c>
      <c r="K20" s="65">
        <v>0</v>
      </c>
      <c r="L20" s="65"/>
      <c r="M20" s="65"/>
      <c r="N20" s="1">
        <v>100</v>
      </c>
      <c r="O20" s="1">
        <f t="shared" si="3"/>
        <v>100</v>
      </c>
      <c r="P20" s="66" t="s">
        <v>244</v>
      </c>
      <c r="Q20" s="61">
        <v>0.5</v>
      </c>
      <c r="R20" s="61">
        <v>1.04</v>
      </c>
      <c r="S20" s="61">
        <f>R20/Q20%</f>
        <v>208</v>
      </c>
      <c r="T20" s="64"/>
      <c r="U20" s="64"/>
    </row>
    <row r="21" spans="1:21" ht="68.099999999999994" customHeight="1" x14ac:dyDescent="0.25">
      <c r="A21" s="63" t="s">
        <v>245</v>
      </c>
      <c r="B21" s="2" t="s">
        <v>246</v>
      </c>
      <c r="C21" s="2"/>
      <c r="D21" s="61">
        <f t="shared" si="6"/>
        <v>420556.1</v>
      </c>
      <c r="E21" s="60">
        <f t="shared" si="6"/>
        <v>420556.1</v>
      </c>
      <c r="F21" s="60"/>
      <c r="G21" s="60"/>
      <c r="H21" s="60">
        <v>420556.1</v>
      </c>
      <c r="I21" s="60">
        <v>420556.1</v>
      </c>
      <c r="J21" s="60"/>
      <c r="K21" s="60"/>
      <c r="L21" s="60"/>
      <c r="M21" s="60"/>
      <c r="N21" s="61">
        <v>100</v>
      </c>
      <c r="O21" s="61">
        <f t="shared" si="3"/>
        <v>100</v>
      </c>
      <c r="P21" s="69" t="s">
        <v>247</v>
      </c>
      <c r="Q21" s="61">
        <v>95.51</v>
      </c>
      <c r="R21" s="61">
        <v>95.71</v>
      </c>
      <c r="S21" s="61">
        <f t="shared" si="5"/>
        <v>100.2094021568422</v>
      </c>
      <c r="T21" s="64"/>
      <c r="U21" s="64"/>
    </row>
    <row r="22" spans="1:21" ht="84.6" customHeight="1" x14ac:dyDescent="0.25">
      <c r="A22" s="63" t="s">
        <v>248</v>
      </c>
      <c r="B22" s="2" t="s">
        <v>325</v>
      </c>
      <c r="C22" s="2"/>
      <c r="D22" s="61">
        <f t="shared" si="6"/>
        <v>58493.1</v>
      </c>
      <c r="E22" s="60">
        <f t="shared" si="6"/>
        <v>58493.1</v>
      </c>
      <c r="F22" s="65"/>
      <c r="G22" s="65"/>
      <c r="H22" s="65">
        <v>54660</v>
      </c>
      <c r="I22" s="65">
        <v>54660</v>
      </c>
      <c r="J22" s="65">
        <v>3833.1</v>
      </c>
      <c r="K22" s="60">
        <v>3833.1</v>
      </c>
      <c r="L22" s="65"/>
      <c r="M22" s="65"/>
      <c r="N22" s="1">
        <v>100</v>
      </c>
      <c r="O22" s="1">
        <f t="shared" si="3"/>
        <v>100</v>
      </c>
      <c r="P22" s="70" t="s">
        <v>249</v>
      </c>
      <c r="Q22" s="60">
        <v>6.25</v>
      </c>
      <c r="R22" s="60">
        <v>12.5</v>
      </c>
      <c r="S22" s="61">
        <f t="shared" si="5"/>
        <v>200</v>
      </c>
      <c r="T22" s="64"/>
      <c r="U22" s="64"/>
    </row>
    <row r="23" spans="1:21" ht="157.5" x14ac:dyDescent="0.25">
      <c r="A23" s="63" t="s">
        <v>250</v>
      </c>
      <c r="B23" s="2" t="s">
        <v>251</v>
      </c>
      <c r="C23" s="2"/>
      <c r="D23" s="61">
        <f>F23+H23+J23+L23</f>
        <v>28764.300000000003</v>
      </c>
      <c r="E23" s="60">
        <f t="shared" si="6"/>
        <v>28764.300000000003</v>
      </c>
      <c r="F23" s="65">
        <v>15740.7</v>
      </c>
      <c r="G23" s="65">
        <v>15740.7</v>
      </c>
      <c r="H23" s="65">
        <v>5259.7</v>
      </c>
      <c r="I23" s="60">
        <v>5259.7</v>
      </c>
      <c r="J23" s="65">
        <v>7763.9</v>
      </c>
      <c r="K23" s="65">
        <v>7763.9</v>
      </c>
      <c r="L23" s="65"/>
      <c r="M23" s="65"/>
      <c r="N23" s="1">
        <v>100</v>
      </c>
      <c r="O23" s="1">
        <f t="shared" si="3"/>
        <v>100</v>
      </c>
      <c r="P23" s="71" t="s">
        <v>252</v>
      </c>
      <c r="Q23" s="60">
        <v>0</v>
      </c>
      <c r="R23" s="60">
        <v>0</v>
      </c>
      <c r="S23" s="61" t="e">
        <f t="shared" si="5"/>
        <v>#DIV/0!</v>
      </c>
      <c r="T23" s="64"/>
      <c r="U23" s="64"/>
    </row>
    <row r="24" spans="1:21" ht="78.75" x14ac:dyDescent="0.25">
      <c r="A24" s="63" t="s">
        <v>253</v>
      </c>
      <c r="B24" s="2" t="s">
        <v>254</v>
      </c>
      <c r="C24" s="2"/>
      <c r="D24" s="61">
        <f t="shared" si="6"/>
        <v>5270</v>
      </c>
      <c r="E24" s="60">
        <f t="shared" si="6"/>
        <v>5270</v>
      </c>
      <c r="F24" s="65"/>
      <c r="G24" s="65"/>
      <c r="H24" s="65">
        <v>2635</v>
      </c>
      <c r="I24" s="60">
        <v>2635</v>
      </c>
      <c r="J24" s="65">
        <v>2635</v>
      </c>
      <c r="K24" s="60">
        <v>2635</v>
      </c>
      <c r="L24" s="65"/>
      <c r="M24" s="60"/>
      <c r="N24" s="1">
        <v>100</v>
      </c>
      <c r="O24" s="1">
        <f t="shared" si="3"/>
        <v>100</v>
      </c>
      <c r="P24" s="71"/>
      <c r="Q24" s="61"/>
      <c r="R24" s="60"/>
      <c r="S24" s="61"/>
      <c r="T24" s="64"/>
      <c r="U24" s="64"/>
    </row>
    <row r="25" spans="1:21" ht="126" x14ac:dyDescent="0.25">
      <c r="A25" s="63" t="s">
        <v>255</v>
      </c>
      <c r="B25" s="2" t="s">
        <v>326</v>
      </c>
      <c r="C25" s="2"/>
      <c r="D25" s="61">
        <f t="shared" si="6"/>
        <v>222045.59999999998</v>
      </c>
      <c r="E25" s="60">
        <f t="shared" si="6"/>
        <v>218569.5</v>
      </c>
      <c r="F25" s="65">
        <v>37143.199999999997</v>
      </c>
      <c r="G25" s="60">
        <v>37027</v>
      </c>
      <c r="H25" s="65">
        <v>850</v>
      </c>
      <c r="I25" s="60">
        <v>850</v>
      </c>
      <c r="J25" s="65">
        <v>184052.4</v>
      </c>
      <c r="K25" s="60">
        <v>180692.5</v>
      </c>
      <c r="L25" s="65"/>
      <c r="M25" s="65"/>
      <c r="N25" s="1">
        <v>100</v>
      </c>
      <c r="O25" s="1">
        <f t="shared" si="3"/>
        <v>98.434510749143428</v>
      </c>
      <c r="P25" s="71" t="s">
        <v>256</v>
      </c>
      <c r="Q25" s="61">
        <v>29300</v>
      </c>
      <c r="R25" s="60">
        <v>40400</v>
      </c>
      <c r="S25" s="61">
        <f>R25/Q25%</f>
        <v>137.88395904436859</v>
      </c>
      <c r="T25" s="64"/>
      <c r="U25" s="64"/>
    </row>
    <row r="26" spans="1:21" ht="60" customHeight="1" x14ac:dyDescent="0.25">
      <c r="A26" s="63" t="s">
        <v>257</v>
      </c>
      <c r="B26" s="2" t="s">
        <v>258</v>
      </c>
      <c r="C26" s="2"/>
      <c r="D26" s="61">
        <f t="shared" si="6"/>
        <v>0</v>
      </c>
      <c r="E26" s="60">
        <f t="shared" si="6"/>
        <v>0</v>
      </c>
      <c r="F26" s="65"/>
      <c r="G26" s="65"/>
      <c r="H26" s="65"/>
      <c r="I26" s="60"/>
      <c r="J26" s="65"/>
      <c r="K26" s="60"/>
      <c r="L26" s="65"/>
      <c r="M26" s="65"/>
      <c r="N26" s="1">
        <v>0</v>
      </c>
      <c r="O26" s="1">
        <v>0</v>
      </c>
      <c r="P26" s="71" t="s">
        <v>259</v>
      </c>
      <c r="Q26" s="59">
        <v>31.25</v>
      </c>
      <c r="R26" s="60">
        <v>31.25</v>
      </c>
      <c r="S26" s="61">
        <f>R26/Q26%</f>
        <v>100</v>
      </c>
      <c r="T26" s="64"/>
      <c r="U26" s="64"/>
    </row>
    <row r="27" spans="1:21" ht="110.25" x14ac:dyDescent="0.25">
      <c r="A27" s="63" t="s">
        <v>260</v>
      </c>
      <c r="B27" s="2" t="s">
        <v>261</v>
      </c>
      <c r="C27" s="2"/>
      <c r="D27" s="61">
        <f t="shared" si="6"/>
        <v>0</v>
      </c>
      <c r="E27" s="60">
        <f t="shared" si="6"/>
        <v>0</v>
      </c>
      <c r="F27" s="65"/>
      <c r="G27" s="60"/>
      <c r="H27" s="65"/>
      <c r="I27" s="60"/>
      <c r="J27" s="65"/>
      <c r="K27" s="60"/>
      <c r="L27" s="65"/>
      <c r="M27" s="65"/>
      <c r="N27" s="1">
        <v>0</v>
      </c>
      <c r="O27" s="1">
        <v>0</v>
      </c>
      <c r="P27" s="72" t="s">
        <v>262</v>
      </c>
      <c r="Q27" s="59">
        <v>71</v>
      </c>
      <c r="R27" s="61">
        <v>74.67</v>
      </c>
      <c r="S27" s="61">
        <f t="shared" si="5"/>
        <v>105.16901408450705</v>
      </c>
      <c r="T27" s="64"/>
      <c r="U27" s="64"/>
    </row>
    <row r="28" spans="1:21" ht="360" customHeight="1" x14ac:dyDescent="0.25">
      <c r="A28" s="63" t="s">
        <v>263</v>
      </c>
      <c r="B28" s="73" t="s">
        <v>264</v>
      </c>
      <c r="C28" s="2"/>
      <c r="D28" s="61">
        <f t="shared" si="6"/>
        <v>0</v>
      </c>
      <c r="E28" s="60">
        <f t="shared" si="6"/>
        <v>0</v>
      </c>
      <c r="F28" s="65"/>
      <c r="G28" s="60"/>
      <c r="H28" s="65"/>
      <c r="I28" s="60"/>
      <c r="J28" s="65"/>
      <c r="K28" s="60"/>
      <c r="L28" s="65"/>
      <c r="M28" s="65"/>
      <c r="N28" s="1">
        <v>0</v>
      </c>
      <c r="O28" s="1">
        <v>0</v>
      </c>
      <c r="P28" s="71" t="s">
        <v>265</v>
      </c>
      <c r="Q28" s="59">
        <v>99.89</v>
      </c>
      <c r="R28" s="60">
        <v>99.89</v>
      </c>
      <c r="S28" s="61">
        <f>R28/Q28%</f>
        <v>100</v>
      </c>
      <c r="T28" s="64"/>
      <c r="U28" s="64"/>
    </row>
    <row r="29" spans="1:21" ht="110.25" x14ac:dyDescent="0.25">
      <c r="A29" s="63" t="s">
        <v>266</v>
      </c>
      <c r="B29" s="73" t="s">
        <v>267</v>
      </c>
      <c r="C29" s="2"/>
      <c r="D29" s="61">
        <f>F29+H29+J29+L29</f>
        <v>0</v>
      </c>
      <c r="E29" s="60">
        <f>G29+I29+K29+M29</f>
        <v>0</v>
      </c>
      <c r="F29" s="65">
        <v>0</v>
      </c>
      <c r="G29" s="65"/>
      <c r="H29" s="65">
        <v>0</v>
      </c>
      <c r="I29" s="60"/>
      <c r="J29" s="65"/>
      <c r="K29" s="60"/>
      <c r="L29" s="65"/>
      <c r="M29" s="65"/>
      <c r="N29" s="1">
        <v>0</v>
      </c>
      <c r="O29" s="1">
        <v>0</v>
      </c>
      <c r="P29" s="71"/>
      <c r="Q29" s="60"/>
      <c r="R29" s="60"/>
      <c r="S29" s="61"/>
      <c r="T29" s="64"/>
      <c r="U29" s="64"/>
    </row>
    <row r="30" spans="1:21" ht="78.75" x14ac:dyDescent="0.25">
      <c r="A30" s="63" t="s">
        <v>34</v>
      </c>
      <c r="B30" s="73" t="s">
        <v>268</v>
      </c>
      <c r="C30" s="2"/>
      <c r="D30" s="61">
        <f t="shared" si="6"/>
        <v>24244</v>
      </c>
      <c r="E30" s="60">
        <f t="shared" si="6"/>
        <v>21511.8</v>
      </c>
      <c r="F30" s="65">
        <f t="shared" ref="F30:M30" si="7">SUM(F31:F33)</f>
        <v>0</v>
      </c>
      <c r="G30" s="65">
        <f t="shared" si="7"/>
        <v>0</v>
      </c>
      <c r="H30" s="65">
        <f t="shared" si="7"/>
        <v>24244</v>
      </c>
      <c r="I30" s="60">
        <f t="shared" si="7"/>
        <v>21511.8</v>
      </c>
      <c r="J30" s="65">
        <f t="shared" si="7"/>
        <v>0</v>
      </c>
      <c r="K30" s="60">
        <f t="shared" si="7"/>
        <v>0</v>
      </c>
      <c r="L30" s="65">
        <f t="shared" si="7"/>
        <v>0</v>
      </c>
      <c r="M30" s="65">
        <f t="shared" si="7"/>
        <v>0</v>
      </c>
      <c r="N30" s="1">
        <v>100</v>
      </c>
      <c r="O30" s="1">
        <f t="shared" si="3"/>
        <v>88.730407523510962</v>
      </c>
      <c r="P30" s="71"/>
      <c r="Q30" s="61"/>
      <c r="R30" s="60"/>
      <c r="S30" s="61" t="e">
        <f t="shared" si="5"/>
        <v>#DIV/0!</v>
      </c>
      <c r="T30" s="64"/>
      <c r="U30" s="64"/>
    </row>
    <row r="31" spans="1:21" ht="229.5" customHeight="1" x14ac:dyDescent="0.25">
      <c r="A31" s="63" t="s">
        <v>269</v>
      </c>
      <c r="B31" s="73" t="s">
        <v>270</v>
      </c>
      <c r="C31" s="2"/>
      <c r="D31" s="61">
        <f t="shared" si="6"/>
        <v>0</v>
      </c>
      <c r="E31" s="60">
        <f t="shared" si="6"/>
        <v>0</v>
      </c>
      <c r="F31" s="65"/>
      <c r="G31" s="65">
        <v>0</v>
      </c>
      <c r="H31" s="65"/>
      <c r="I31" s="65"/>
      <c r="J31" s="65"/>
      <c r="K31" s="60"/>
      <c r="L31" s="65"/>
      <c r="M31" s="65"/>
      <c r="N31" s="1">
        <v>0</v>
      </c>
      <c r="O31" s="1">
        <v>0</v>
      </c>
      <c r="P31" s="71" t="s">
        <v>271</v>
      </c>
      <c r="Q31" s="61">
        <v>97.8</v>
      </c>
      <c r="R31" s="60">
        <v>97.8</v>
      </c>
      <c r="S31" s="61">
        <f t="shared" si="5"/>
        <v>100</v>
      </c>
      <c r="T31" s="64"/>
      <c r="U31" s="64"/>
    </row>
    <row r="32" spans="1:21" ht="229.5" customHeight="1" x14ac:dyDescent="0.25">
      <c r="A32" s="63" t="s">
        <v>272</v>
      </c>
      <c r="B32" s="59" t="s">
        <v>273</v>
      </c>
      <c r="C32" s="2"/>
      <c r="D32" s="61">
        <f t="shared" si="6"/>
        <v>21892</v>
      </c>
      <c r="E32" s="60">
        <f t="shared" si="6"/>
        <v>19159.8</v>
      </c>
      <c r="F32" s="60"/>
      <c r="G32" s="60"/>
      <c r="H32" s="60">
        <v>21892</v>
      </c>
      <c r="I32" s="60">
        <v>19159.8</v>
      </c>
      <c r="J32" s="60"/>
      <c r="K32" s="60"/>
      <c r="L32" s="60"/>
      <c r="M32" s="60"/>
      <c r="N32" s="61">
        <v>100</v>
      </c>
      <c r="O32" s="61">
        <f t="shared" si="3"/>
        <v>87.519641878311702</v>
      </c>
      <c r="P32" s="74"/>
      <c r="Q32" s="61"/>
      <c r="R32" s="61"/>
      <c r="S32" s="61"/>
      <c r="T32" s="64"/>
      <c r="U32" s="64"/>
    </row>
    <row r="33" spans="1:21" ht="89.25" customHeight="1" x14ac:dyDescent="0.25">
      <c r="A33" s="63" t="s">
        <v>274</v>
      </c>
      <c r="B33" s="2" t="s">
        <v>275</v>
      </c>
      <c r="C33" s="2"/>
      <c r="D33" s="61">
        <f t="shared" si="6"/>
        <v>2352</v>
      </c>
      <c r="E33" s="60">
        <f t="shared" si="6"/>
        <v>2352</v>
      </c>
      <c r="F33" s="65"/>
      <c r="G33" s="60"/>
      <c r="H33" s="65">
        <v>2352</v>
      </c>
      <c r="I33" s="65">
        <v>2352</v>
      </c>
      <c r="J33" s="65"/>
      <c r="K33" s="65"/>
      <c r="L33" s="65"/>
      <c r="M33" s="65"/>
      <c r="N33" s="1">
        <v>100</v>
      </c>
      <c r="O33" s="1">
        <f t="shared" si="3"/>
        <v>100</v>
      </c>
      <c r="P33" s="75"/>
      <c r="Q33" s="76"/>
      <c r="R33" s="77"/>
      <c r="S33" s="77"/>
      <c r="T33" s="64"/>
      <c r="U33" s="64"/>
    </row>
    <row r="34" spans="1:21" ht="198.6" customHeight="1" x14ac:dyDescent="0.25">
      <c r="A34" s="63" t="s">
        <v>35</v>
      </c>
      <c r="B34" s="2" t="s">
        <v>327</v>
      </c>
      <c r="C34" s="2"/>
      <c r="D34" s="61">
        <f>D35+D36+D37+D38+D39</f>
        <v>63451.100000000006</v>
      </c>
      <c r="E34" s="60">
        <f t="shared" si="6"/>
        <v>63448.3</v>
      </c>
      <c r="F34" s="65">
        <f t="shared" ref="F34:K34" si="8">SUM(F35:F39)</f>
        <v>0</v>
      </c>
      <c r="G34" s="65">
        <f t="shared" si="8"/>
        <v>0</v>
      </c>
      <c r="H34" s="65">
        <f t="shared" si="8"/>
        <v>15849.1</v>
      </c>
      <c r="I34" s="60">
        <f t="shared" si="8"/>
        <v>15846.7</v>
      </c>
      <c r="J34" s="65">
        <f t="shared" si="8"/>
        <v>47602</v>
      </c>
      <c r="K34" s="65">
        <f t="shared" si="8"/>
        <v>47601.599999999999</v>
      </c>
      <c r="L34" s="65">
        <f>SUM(L35:L38)</f>
        <v>0</v>
      </c>
      <c r="M34" s="65">
        <f>SUM(M35:M38)</f>
        <v>0</v>
      </c>
      <c r="N34" s="1">
        <v>100</v>
      </c>
      <c r="O34" s="78">
        <f t="shared" si="3"/>
        <v>99.995587152941397</v>
      </c>
      <c r="P34" s="79"/>
      <c r="Q34" s="80"/>
      <c r="R34" s="81"/>
      <c r="S34" s="81" t="e">
        <f t="shared" si="5"/>
        <v>#DIV/0!</v>
      </c>
      <c r="T34" s="64"/>
      <c r="U34" s="64"/>
    </row>
    <row r="35" spans="1:21" ht="229.5" customHeight="1" x14ac:dyDescent="0.25">
      <c r="A35" s="63" t="s">
        <v>276</v>
      </c>
      <c r="B35" s="2" t="s">
        <v>277</v>
      </c>
      <c r="C35" s="2"/>
      <c r="D35" s="61">
        <f>F35+H35+J35</f>
        <v>9008.5</v>
      </c>
      <c r="E35" s="60">
        <f t="shared" si="6"/>
        <v>9006.1</v>
      </c>
      <c r="F35" s="65"/>
      <c r="G35" s="65"/>
      <c r="H35" s="65">
        <v>7498.4</v>
      </c>
      <c r="I35" s="60">
        <v>7496</v>
      </c>
      <c r="J35" s="65">
        <v>1510.1</v>
      </c>
      <c r="K35" s="65">
        <v>1510.1</v>
      </c>
      <c r="L35" s="65"/>
      <c r="M35" s="65"/>
      <c r="N35" s="1">
        <v>100</v>
      </c>
      <c r="O35" s="78">
        <f>E35/D35*100</f>
        <v>99.973358494754962</v>
      </c>
      <c r="P35" s="82" t="s">
        <v>278</v>
      </c>
      <c r="Q35" s="83">
        <v>126</v>
      </c>
      <c r="R35" s="84">
        <v>126</v>
      </c>
      <c r="S35" s="84">
        <f t="shared" si="5"/>
        <v>100</v>
      </c>
      <c r="T35" s="64"/>
      <c r="U35" s="64"/>
    </row>
    <row r="36" spans="1:21" ht="180" customHeight="1" x14ac:dyDescent="0.25">
      <c r="A36" s="63" t="s">
        <v>279</v>
      </c>
      <c r="B36" s="2" t="s">
        <v>280</v>
      </c>
      <c r="C36" s="2"/>
      <c r="D36" s="60">
        <f>F36+H36+J36</f>
        <v>54044.600000000006</v>
      </c>
      <c r="E36" s="60">
        <f>G36+I36+K36</f>
        <v>54044.2</v>
      </c>
      <c r="F36" s="60"/>
      <c r="G36" s="60"/>
      <c r="H36" s="60">
        <v>8350.7000000000007</v>
      </c>
      <c r="I36" s="60">
        <v>8350.7000000000007</v>
      </c>
      <c r="J36" s="60">
        <v>45693.9</v>
      </c>
      <c r="K36" s="60">
        <v>45693.5</v>
      </c>
      <c r="L36" s="60"/>
      <c r="M36" s="60"/>
      <c r="N36" s="61">
        <v>100</v>
      </c>
      <c r="O36" s="61">
        <f t="shared" si="3"/>
        <v>99.999259870551342</v>
      </c>
      <c r="P36" s="85" t="s">
        <v>281</v>
      </c>
      <c r="Q36" s="61">
        <v>58.2</v>
      </c>
      <c r="R36" s="61">
        <v>95.2</v>
      </c>
      <c r="S36" s="61">
        <f t="shared" si="5"/>
        <v>163.57388316151201</v>
      </c>
      <c r="T36" s="64"/>
      <c r="U36" s="64"/>
    </row>
    <row r="37" spans="1:21" ht="204" customHeight="1" x14ac:dyDescent="0.25">
      <c r="A37" s="63" t="s">
        <v>282</v>
      </c>
      <c r="B37" s="2" t="s">
        <v>283</v>
      </c>
      <c r="C37" s="2"/>
      <c r="D37" s="61">
        <f>F37+H37+J37</f>
        <v>85.1</v>
      </c>
      <c r="E37" s="60">
        <f>G37+I37+K37</f>
        <v>85.1</v>
      </c>
      <c r="F37" s="65"/>
      <c r="G37" s="65"/>
      <c r="H37" s="65"/>
      <c r="I37" s="60"/>
      <c r="J37" s="65">
        <v>85.1</v>
      </c>
      <c r="K37" s="60">
        <v>85.1</v>
      </c>
      <c r="L37" s="65"/>
      <c r="M37" s="65"/>
      <c r="N37" s="1">
        <v>100</v>
      </c>
      <c r="O37" s="78">
        <f>E37/D37*100</f>
        <v>100</v>
      </c>
      <c r="P37" s="86"/>
      <c r="Q37" s="4"/>
      <c r="R37" s="87"/>
      <c r="S37" s="87"/>
      <c r="T37" s="64"/>
      <c r="U37" s="64"/>
    </row>
    <row r="38" spans="1:21" ht="229.5" customHeight="1" x14ac:dyDescent="0.25">
      <c r="A38" s="63" t="s">
        <v>284</v>
      </c>
      <c r="B38" s="2" t="s">
        <v>285</v>
      </c>
      <c r="C38" s="2"/>
      <c r="D38" s="61">
        <f>F38+H38+J38</f>
        <v>312.89999999999998</v>
      </c>
      <c r="E38" s="60">
        <f t="shared" ref="E38" si="9">G38+I38+K38+M38</f>
        <v>312.89999999999998</v>
      </c>
      <c r="F38" s="65"/>
      <c r="G38" s="65"/>
      <c r="H38" s="65"/>
      <c r="I38" s="60"/>
      <c r="J38" s="65">
        <v>312.89999999999998</v>
      </c>
      <c r="K38" s="60">
        <v>312.89999999999998</v>
      </c>
      <c r="L38" s="65"/>
      <c r="M38" s="65"/>
      <c r="N38" s="1">
        <v>100</v>
      </c>
      <c r="O38" s="1">
        <v>100</v>
      </c>
      <c r="P38" s="88"/>
      <c r="Q38" s="89"/>
      <c r="R38" s="77"/>
      <c r="S38" s="77"/>
      <c r="T38" s="64"/>
      <c r="U38" s="64"/>
    </row>
    <row r="39" spans="1:21" ht="229.5" customHeight="1" x14ac:dyDescent="0.25">
      <c r="A39" s="63" t="s">
        <v>286</v>
      </c>
      <c r="B39" s="2" t="s">
        <v>287</v>
      </c>
      <c r="C39" s="2"/>
      <c r="D39" s="60">
        <f>F39+H39+J39</f>
        <v>0</v>
      </c>
      <c r="E39" s="60">
        <f>G39+I39+K39+M39</f>
        <v>0</v>
      </c>
      <c r="F39" s="65"/>
      <c r="G39" s="65"/>
      <c r="H39" s="65"/>
      <c r="I39" s="65"/>
      <c r="J39" s="65"/>
      <c r="K39" s="60"/>
      <c r="L39" s="65"/>
      <c r="M39" s="65"/>
      <c r="N39" s="1">
        <v>0</v>
      </c>
      <c r="O39" s="1">
        <v>0</v>
      </c>
      <c r="P39" s="90"/>
      <c r="Q39" s="91"/>
      <c r="R39" s="81"/>
      <c r="S39" s="81"/>
      <c r="T39" s="64"/>
      <c r="U39" s="64"/>
    </row>
    <row r="40" spans="1:21" ht="75" customHeight="1" x14ac:dyDescent="0.25">
      <c r="A40" s="63" t="s">
        <v>69</v>
      </c>
      <c r="B40" s="2" t="s">
        <v>328</v>
      </c>
      <c r="C40" s="2"/>
      <c r="D40" s="60">
        <f>D41+D44+D42+D43</f>
        <v>37505.254000000008</v>
      </c>
      <c r="E40" s="60">
        <f t="shared" ref="E40:M40" si="10">E41+E44+E42+E43</f>
        <v>37177.353999999999</v>
      </c>
      <c r="F40" s="65">
        <f t="shared" si="10"/>
        <v>2552.0390000000002</v>
      </c>
      <c r="G40" s="65">
        <f t="shared" si="10"/>
        <v>2415.3389999999999</v>
      </c>
      <c r="H40" s="65">
        <f t="shared" si="10"/>
        <v>894.41499999999996</v>
      </c>
      <c r="I40" s="65">
        <f t="shared" si="10"/>
        <v>894.41499999999996</v>
      </c>
      <c r="J40" s="65">
        <f t="shared" si="10"/>
        <v>34058.800000000003</v>
      </c>
      <c r="K40" s="60">
        <f t="shared" si="10"/>
        <v>33867.599999999999</v>
      </c>
      <c r="L40" s="65">
        <f t="shared" si="10"/>
        <v>0</v>
      </c>
      <c r="M40" s="65">
        <f t="shared" si="10"/>
        <v>0</v>
      </c>
      <c r="N40" s="1">
        <v>100</v>
      </c>
      <c r="O40" s="1">
        <f t="shared" ref="O40:O44" si="11">E40/D40*100</f>
        <v>99.125722492107343</v>
      </c>
      <c r="P40" s="92"/>
      <c r="Q40" s="93"/>
      <c r="R40" s="84"/>
      <c r="S40" s="84" t="e">
        <f t="shared" si="5"/>
        <v>#DIV/0!</v>
      </c>
      <c r="T40" s="64"/>
      <c r="U40" s="64"/>
    </row>
    <row r="41" spans="1:21" ht="229.5" customHeight="1" x14ac:dyDescent="0.25">
      <c r="A41" s="63" t="s">
        <v>67</v>
      </c>
      <c r="B41" s="94" t="s">
        <v>68</v>
      </c>
      <c r="C41" s="2"/>
      <c r="D41" s="61">
        <f t="shared" ref="D41:E44" si="12">F41+H41+J41+L41</f>
        <v>34494.700000000004</v>
      </c>
      <c r="E41" s="60">
        <f t="shared" si="12"/>
        <v>34303.5</v>
      </c>
      <c r="F41" s="65"/>
      <c r="G41" s="65"/>
      <c r="H41" s="65">
        <v>435.9</v>
      </c>
      <c r="I41" s="65">
        <v>435.9</v>
      </c>
      <c r="J41" s="65">
        <v>34058.800000000003</v>
      </c>
      <c r="K41" s="65">
        <v>33867.599999999999</v>
      </c>
      <c r="L41" s="65"/>
      <c r="M41" s="65"/>
      <c r="N41" s="1">
        <v>100</v>
      </c>
      <c r="O41" s="1">
        <f t="shared" si="11"/>
        <v>99.445711949951715</v>
      </c>
      <c r="P41" s="73"/>
      <c r="Q41" s="4"/>
      <c r="R41" s="87"/>
      <c r="S41" s="87"/>
      <c r="T41" s="64"/>
      <c r="U41" s="64"/>
    </row>
    <row r="42" spans="1:21" ht="75" customHeight="1" x14ac:dyDescent="0.25">
      <c r="A42" s="63" t="s">
        <v>288</v>
      </c>
      <c r="B42" s="2" t="s">
        <v>316</v>
      </c>
      <c r="C42" s="2"/>
      <c r="D42" s="61">
        <f t="shared" si="12"/>
        <v>2125.7539999999999</v>
      </c>
      <c r="E42" s="61">
        <f t="shared" si="12"/>
        <v>2125.7539999999999</v>
      </c>
      <c r="F42" s="61">
        <v>2083.239</v>
      </c>
      <c r="G42" s="61">
        <v>2083.239</v>
      </c>
      <c r="H42" s="61">
        <v>42.515000000000001</v>
      </c>
      <c r="I42" s="61">
        <v>42.515000000000001</v>
      </c>
      <c r="J42" s="61"/>
      <c r="K42" s="61"/>
      <c r="L42" s="61"/>
      <c r="M42" s="61"/>
      <c r="N42" s="61">
        <v>100</v>
      </c>
      <c r="O42" s="61">
        <f t="shared" si="11"/>
        <v>100</v>
      </c>
      <c r="P42" s="59" t="s">
        <v>317</v>
      </c>
      <c r="Q42" s="61">
        <v>8</v>
      </c>
      <c r="R42" s="61">
        <v>8</v>
      </c>
      <c r="S42" s="61"/>
      <c r="T42" s="64"/>
      <c r="U42" s="64"/>
    </row>
    <row r="43" spans="1:21" ht="140.25" customHeight="1" x14ac:dyDescent="0.25">
      <c r="A43" s="63" t="s">
        <v>318</v>
      </c>
      <c r="B43" s="2" t="s">
        <v>319</v>
      </c>
      <c r="C43" s="2"/>
      <c r="D43" s="61">
        <f t="shared" si="12"/>
        <v>468.8</v>
      </c>
      <c r="E43" s="60">
        <f t="shared" si="12"/>
        <v>332.1</v>
      </c>
      <c r="F43" s="65">
        <v>468.8</v>
      </c>
      <c r="G43" s="65">
        <v>332.1</v>
      </c>
      <c r="H43" s="65"/>
      <c r="I43" s="65"/>
      <c r="J43" s="65"/>
      <c r="K43" s="60"/>
      <c r="L43" s="65"/>
      <c r="M43" s="65"/>
      <c r="N43" s="1">
        <v>100</v>
      </c>
      <c r="O43" s="1">
        <f t="shared" si="11"/>
        <v>70.840443686006822</v>
      </c>
      <c r="P43" s="95" t="s">
        <v>320</v>
      </c>
      <c r="Q43" s="96">
        <v>15</v>
      </c>
      <c r="R43" s="87">
        <v>15</v>
      </c>
      <c r="S43" s="87"/>
      <c r="T43" s="64"/>
      <c r="U43" s="64"/>
    </row>
    <row r="44" spans="1:21" ht="282" customHeight="1" x14ac:dyDescent="0.25">
      <c r="A44" s="63" t="s">
        <v>321</v>
      </c>
      <c r="B44" s="3" t="s">
        <v>258</v>
      </c>
      <c r="C44" s="2"/>
      <c r="D44" s="61">
        <f t="shared" si="12"/>
        <v>416</v>
      </c>
      <c r="E44" s="60">
        <f t="shared" si="12"/>
        <v>416</v>
      </c>
      <c r="F44" s="65"/>
      <c r="G44" s="65"/>
      <c r="H44" s="65">
        <v>416</v>
      </c>
      <c r="I44" s="65">
        <v>416</v>
      </c>
      <c r="J44" s="65"/>
      <c r="K44" s="60"/>
      <c r="L44" s="65"/>
      <c r="M44" s="65"/>
      <c r="N44" s="1">
        <v>100</v>
      </c>
      <c r="O44" s="1">
        <f t="shared" si="11"/>
        <v>100</v>
      </c>
      <c r="P44" s="95" t="s">
        <v>322</v>
      </c>
      <c r="Q44" s="96"/>
      <c r="R44" s="87"/>
      <c r="S44" s="87"/>
      <c r="T44" s="64"/>
      <c r="U44" s="64"/>
    </row>
    <row r="45" spans="1:21" ht="119.45" customHeight="1" x14ac:dyDescent="0.25">
      <c r="A45" s="97">
        <v>2</v>
      </c>
      <c r="B45" s="98" t="s">
        <v>329</v>
      </c>
      <c r="C45" s="99" t="s">
        <v>315</v>
      </c>
      <c r="D45" s="100">
        <f t="shared" ref="D45:M45" si="13">D46+D49+D51+D62</f>
        <v>190629</v>
      </c>
      <c r="E45" s="100">
        <f t="shared" si="13"/>
        <v>181817.80000000002</v>
      </c>
      <c r="F45" s="100">
        <f t="shared" si="13"/>
        <v>800.9</v>
      </c>
      <c r="G45" s="100">
        <f t="shared" si="13"/>
        <v>800.9</v>
      </c>
      <c r="H45" s="100">
        <f t="shared" si="13"/>
        <v>138844.38</v>
      </c>
      <c r="I45" s="100">
        <f t="shared" si="13"/>
        <v>130653.28000000001</v>
      </c>
      <c r="J45" s="100">
        <f t="shared" si="13"/>
        <v>36176.019999999997</v>
      </c>
      <c r="K45" s="100">
        <f t="shared" si="13"/>
        <v>35555.919999999998</v>
      </c>
      <c r="L45" s="100">
        <f t="shared" si="13"/>
        <v>14807.7</v>
      </c>
      <c r="M45" s="100">
        <f t="shared" si="13"/>
        <v>14807.7</v>
      </c>
      <c r="N45" s="99">
        <v>100</v>
      </c>
      <c r="O45" s="99">
        <f>E45/D45*100</f>
        <v>95.377828137376795</v>
      </c>
      <c r="P45" s="99"/>
      <c r="Q45" s="99"/>
      <c r="R45" s="99"/>
      <c r="S45" s="99"/>
      <c r="T45" s="62">
        <f>D45-L45</f>
        <v>175821.3</v>
      </c>
      <c r="U45" s="62">
        <f>E45-M45</f>
        <v>167010.1</v>
      </c>
    </row>
    <row r="46" spans="1:21" ht="102.75" customHeight="1" x14ac:dyDescent="0.25">
      <c r="A46" s="97"/>
      <c r="B46" s="97" t="s">
        <v>330</v>
      </c>
      <c r="C46" s="99"/>
      <c r="D46" s="100">
        <f t="shared" ref="D46:M46" si="14">D47</f>
        <v>19820.400000000001</v>
      </c>
      <c r="E46" s="100">
        <f t="shared" si="14"/>
        <v>19820.400000000001</v>
      </c>
      <c r="F46" s="100">
        <f t="shared" si="14"/>
        <v>800.9</v>
      </c>
      <c r="G46" s="100">
        <f t="shared" si="14"/>
        <v>800.9</v>
      </c>
      <c r="H46" s="100">
        <f t="shared" si="14"/>
        <v>2657.88</v>
      </c>
      <c r="I46" s="100">
        <f t="shared" si="14"/>
        <v>2657.88</v>
      </c>
      <c r="J46" s="100">
        <f t="shared" si="14"/>
        <v>1553.92</v>
      </c>
      <c r="K46" s="100">
        <f t="shared" si="14"/>
        <v>1553.92</v>
      </c>
      <c r="L46" s="100">
        <f t="shared" si="14"/>
        <v>14807.7</v>
      </c>
      <c r="M46" s="100">
        <f t="shared" si="14"/>
        <v>14807.7</v>
      </c>
      <c r="N46" s="99">
        <v>100</v>
      </c>
      <c r="O46" s="99">
        <v>100</v>
      </c>
      <c r="P46" s="99"/>
      <c r="Q46" s="99"/>
      <c r="R46" s="99"/>
      <c r="S46" s="99"/>
      <c r="T46" s="64"/>
      <c r="U46" s="64"/>
    </row>
    <row r="47" spans="1:21" ht="63.75" customHeight="1" x14ac:dyDescent="0.25">
      <c r="A47" s="97"/>
      <c r="B47" s="101" t="s">
        <v>331</v>
      </c>
      <c r="C47" s="101"/>
      <c r="D47" s="102">
        <f>F47+H47+J47+L47</f>
        <v>19820.400000000001</v>
      </c>
      <c r="E47" s="103">
        <f>G47+I47+K47+M47</f>
        <v>19820.400000000001</v>
      </c>
      <c r="F47" s="102">
        <v>800.9</v>
      </c>
      <c r="G47" s="102">
        <v>800.9</v>
      </c>
      <c r="H47" s="102">
        <v>2657.88</v>
      </c>
      <c r="I47" s="102">
        <v>2657.88</v>
      </c>
      <c r="J47" s="102">
        <v>1553.92</v>
      </c>
      <c r="K47" s="102">
        <v>1553.92</v>
      </c>
      <c r="L47" s="102">
        <v>14807.7</v>
      </c>
      <c r="M47" s="102">
        <v>14807.7</v>
      </c>
      <c r="N47" s="101">
        <v>100</v>
      </c>
      <c r="O47" s="101">
        <v>100</v>
      </c>
      <c r="P47" s="99" t="s">
        <v>155</v>
      </c>
      <c r="Q47" s="99">
        <v>9</v>
      </c>
      <c r="R47" s="99">
        <v>9</v>
      </c>
      <c r="S47" s="99">
        <v>100</v>
      </c>
      <c r="T47" s="64"/>
      <c r="U47" s="64"/>
    </row>
    <row r="48" spans="1:21" ht="126" customHeight="1" x14ac:dyDescent="0.25">
      <c r="A48" s="97"/>
      <c r="B48" s="104"/>
      <c r="C48" s="104"/>
      <c r="D48" s="105"/>
      <c r="E48" s="106"/>
      <c r="F48" s="105"/>
      <c r="G48" s="105"/>
      <c r="H48" s="105"/>
      <c r="I48" s="105"/>
      <c r="J48" s="105"/>
      <c r="K48" s="105"/>
      <c r="L48" s="105"/>
      <c r="M48" s="105"/>
      <c r="N48" s="104"/>
      <c r="O48" s="104"/>
      <c r="P48" s="107" t="s">
        <v>156</v>
      </c>
      <c r="Q48" s="99">
        <v>9</v>
      </c>
      <c r="R48" s="99">
        <v>9</v>
      </c>
      <c r="S48" s="99">
        <v>100</v>
      </c>
      <c r="T48" s="64"/>
      <c r="U48" s="64"/>
    </row>
    <row r="49" spans="1:21" ht="47.25" x14ac:dyDescent="0.25">
      <c r="A49" s="97"/>
      <c r="B49" s="97" t="s">
        <v>332</v>
      </c>
      <c r="C49" s="99"/>
      <c r="D49" s="100">
        <f t="shared" ref="D49:E52" si="15">F49+H49+J49+L49</f>
        <v>10763.2</v>
      </c>
      <c r="E49" s="100">
        <f>E50</f>
        <v>8348.2000000000007</v>
      </c>
      <c r="F49" s="100">
        <v>0</v>
      </c>
      <c r="G49" s="108">
        <v>0</v>
      </c>
      <c r="H49" s="100">
        <f>H50</f>
        <v>10031.1</v>
      </c>
      <c r="I49" s="100">
        <f>I50</f>
        <v>8236.2000000000007</v>
      </c>
      <c r="J49" s="100">
        <f>J50</f>
        <v>732.1</v>
      </c>
      <c r="K49" s="100">
        <f>K50</f>
        <v>112</v>
      </c>
      <c r="L49" s="100">
        <v>0</v>
      </c>
      <c r="M49" s="108">
        <v>0</v>
      </c>
      <c r="N49" s="99">
        <v>100</v>
      </c>
      <c r="O49" s="99">
        <f>O50</f>
        <v>77.562434963579605</v>
      </c>
      <c r="P49" s="99"/>
      <c r="Q49" s="99"/>
      <c r="R49" s="99"/>
      <c r="S49" s="99"/>
      <c r="T49" s="64"/>
      <c r="U49" s="64"/>
    </row>
    <row r="50" spans="1:21" ht="141.75" customHeight="1" x14ac:dyDescent="0.25">
      <c r="A50" s="97"/>
      <c r="B50" s="109" t="s">
        <v>333</v>
      </c>
      <c r="C50" s="99"/>
      <c r="D50" s="100">
        <f t="shared" si="15"/>
        <v>10763.2</v>
      </c>
      <c r="E50" s="100">
        <f>I50+K50</f>
        <v>8348.2000000000007</v>
      </c>
      <c r="F50" s="100">
        <v>0</v>
      </c>
      <c r="G50" s="108">
        <v>0</v>
      </c>
      <c r="H50" s="100">
        <v>10031.1</v>
      </c>
      <c r="I50" s="100">
        <v>8236.2000000000007</v>
      </c>
      <c r="J50" s="100">
        <v>732.1</v>
      </c>
      <c r="K50" s="100">
        <v>112</v>
      </c>
      <c r="L50" s="100">
        <v>0</v>
      </c>
      <c r="M50" s="108">
        <v>0</v>
      </c>
      <c r="N50" s="99">
        <v>100</v>
      </c>
      <c r="O50" s="99">
        <f>E50/D50*100</f>
        <v>77.562434963579605</v>
      </c>
      <c r="P50" s="110" t="s">
        <v>26</v>
      </c>
      <c r="Q50" s="99">
        <v>99.9</v>
      </c>
      <c r="R50" s="99">
        <v>99.9</v>
      </c>
      <c r="S50" s="99">
        <v>100</v>
      </c>
      <c r="T50" s="64"/>
      <c r="U50" s="64"/>
    </row>
    <row r="51" spans="1:21" ht="110.25" x14ac:dyDescent="0.25">
      <c r="A51" s="97"/>
      <c r="B51" s="109" t="s">
        <v>334</v>
      </c>
      <c r="C51" s="99"/>
      <c r="D51" s="100">
        <f t="shared" ref="D51:M51" si="16">D52+D53+D54+D55+D56+D57+D58+D60+D61</f>
        <v>151656.9</v>
      </c>
      <c r="E51" s="100">
        <f t="shared" si="16"/>
        <v>145298.70000000001</v>
      </c>
      <c r="F51" s="100">
        <f t="shared" si="16"/>
        <v>0</v>
      </c>
      <c r="G51" s="100">
        <f t="shared" si="16"/>
        <v>0</v>
      </c>
      <c r="H51" s="100">
        <f t="shared" si="16"/>
        <v>117883.8</v>
      </c>
      <c r="I51" s="100">
        <f t="shared" si="16"/>
        <v>111525.6</v>
      </c>
      <c r="J51" s="100">
        <f t="shared" si="16"/>
        <v>33773.1</v>
      </c>
      <c r="K51" s="100">
        <f t="shared" si="16"/>
        <v>33773.1</v>
      </c>
      <c r="L51" s="100">
        <f t="shared" si="16"/>
        <v>0</v>
      </c>
      <c r="M51" s="100">
        <f t="shared" si="16"/>
        <v>0</v>
      </c>
      <c r="N51" s="111">
        <v>100</v>
      </c>
      <c r="O51" s="111">
        <f>E51/D51*100</f>
        <v>95.807510241868329</v>
      </c>
      <c r="P51" s="99"/>
      <c r="Q51" s="99"/>
      <c r="R51" s="99"/>
      <c r="S51" s="99"/>
      <c r="T51" s="64"/>
      <c r="U51" s="64"/>
    </row>
    <row r="52" spans="1:21" ht="110.25" customHeight="1" x14ac:dyDescent="0.25">
      <c r="A52" s="97"/>
      <c r="B52" s="109" t="s">
        <v>335</v>
      </c>
      <c r="C52" s="99"/>
      <c r="D52" s="100">
        <f t="shared" si="15"/>
        <v>9505.2999999999993</v>
      </c>
      <c r="E52" s="100">
        <f t="shared" si="15"/>
        <v>9505.2999999999993</v>
      </c>
      <c r="F52" s="100">
        <v>0</v>
      </c>
      <c r="G52" s="100">
        <v>0</v>
      </c>
      <c r="H52" s="100">
        <v>7408.5</v>
      </c>
      <c r="I52" s="100">
        <v>7408.5</v>
      </c>
      <c r="J52" s="100">
        <v>2096.8000000000002</v>
      </c>
      <c r="K52" s="100">
        <v>2096.8000000000002</v>
      </c>
      <c r="L52" s="100">
        <v>0</v>
      </c>
      <c r="M52" s="100">
        <v>0</v>
      </c>
      <c r="N52" s="99">
        <v>100</v>
      </c>
      <c r="O52" s="99">
        <f>E52/D52*100</f>
        <v>100</v>
      </c>
      <c r="P52" s="99" t="s">
        <v>162</v>
      </c>
      <c r="Q52" s="112">
        <v>59.72</v>
      </c>
      <c r="R52" s="112">
        <v>59.72</v>
      </c>
      <c r="S52" s="99">
        <v>100</v>
      </c>
      <c r="T52" s="64"/>
      <c r="U52" s="64"/>
    </row>
    <row r="53" spans="1:21" ht="94.5" customHeight="1" x14ac:dyDescent="0.25">
      <c r="A53" s="97"/>
      <c r="B53" s="109" t="s">
        <v>336</v>
      </c>
      <c r="C53" s="99"/>
      <c r="D53" s="100">
        <v>0</v>
      </c>
      <c r="E53" s="113">
        <v>0</v>
      </c>
      <c r="F53" s="100">
        <v>0</v>
      </c>
      <c r="G53" s="108">
        <v>0</v>
      </c>
      <c r="H53" s="100">
        <v>0</v>
      </c>
      <c r="I53" s="108">
        <v>0</v>
      </c>
      <c r="J53" s="100">
        <v>0</v>
      </c>
      <c r="K53" s="113">
        <v>0</v>
      </c>
      <c r="L53" s="100">
        <v>0</v>
      </c>
      <c r="M53" s="108">
        <v>0</v>
      </c>
      <c r="N53" s="99">
        <v>0</v>
      </c>
      <c r="O53" s="99">
        <v>0</v>
      </c>
      <c r="P53" s="99" t="s">
        <v>163</v>
      </c>
      <c r="Q53" s="99">
        <v>0</v>
      </c>
      <c r="R53" s="99">
        <v>0</v>
      </c>
      <c r="S53" s="99">
        <v>0</v>
      </c>
      <c r="T53" s="64"/>
      <c r="U53" s="64"/>
    </row>
    <row r="54" spans="1:21" ht="110.25" x14ac:dyDescent="0.25">
      <c r="A54" s="97"/>
      <c r="B54" s="97" t="s">
        <v>337</v>
      </c>
      <c r="C54" s="99"/>
      <c r="D54" s="100">
        <v>0</v>
      </c>
      <c r="E54" s="108">
        <v>0</v>
      </c>
      <c r="F54" s="100">
        <v>0</v>
      </c>
      <c r="G54" s="108">
        <v>0</v>
      </c>
      <c r="H54" s="100">
        <v>0</v>
      </c>
      <c r="I54" s="108">
        <v>0</v>
      </c>
      <c r="J54" s="100">
        <v>0</v>
      </c>
      <c r="K54" s="108">
        <v>0</v>
      </c>
      <c r="L54" s="100">
        <v>0</v>
      </c>
      <c r="M54" s="108">
        <v>0</v>
      </c>
      <c r="N54" s="99">
        <v>0</v>
      </c>
      <c r="O54" s="99">
        <v>0</v>
      </c>
      <c r="P54" s="99" t="s">
        <v>164</v>
      </c>
      <c r="Q54" s="99">
        <v>0</v>
      </c>
      <c r="R54" s="99">
        <v>0</v>
      </c>
      <c r="S54" s="99">
        <v>0</v>
      </c>
      <c r="T54" s="64"/>
      <c r="U54" s="64"/>
    </row>
    <row r="55" spans="1:21" ht="173.25" customHeight="1" x14ac:dyDescent="0.25">
      <c r="A55" s="97"/>
      <c r="B55" s="97" t="s">
        <v>338</v>
      </c>
      <c r="C55" s="99"/>
      <c r="D55" s="100">
        <v>0</v>
      </c>
      <c r="E55" s="100">
        <v>0</v>
      </c>
      <c r="F55" s="100">
        <v>0</v>
      </c>
      <c r="G55" s="108">
        <v>0</v>
      </c>
      <c r="H55" s="100">
        <v>0</v>
      </c>
      <c r="I55" s="108">
        <v>0</v>
      </c>
      <c r="J55" s="100">
        <v>0</v>
      </c>
      <c r="K55" s="100">
        <v>0</v>
      </c>
      <c r="L55" s="100">
        <v>0</v>
      </c>
      <c r="M55" s="108">
        <v>0</v>
      </c>
      <c r="N55" s="99">
        <v>0</v>
      </c>
      <c r="O55" s="99">
        <v>0</v>
      </c>
      <c r="P55" s="114" t="s">
        <v>165</v>
      </c>
      <c r="Q55" s="99">
        <v>3</v>
      </c>
      <c r="R55" s="99">
        <v>3</v>
      </c>
      <c r="S55" s="99">
        <v>100</v>
      </c>
      <c r="T55" s="64"/>
      <c r="U55" s="64"/>
    </row>
    <row r="56" spans="1:21" ht="141.75" customHeight="1" x14ac:dyDescent="0.25">
      <c r="A56" s="97"/>
      <c r="B56" s="109" t="s">
        <v>339</v>
      </c>
      <c r="C56" s="99"/>
      <c r="D56" s="100">
        <v>0</v>
      </c>
      <c r="E56" s="108">
        <v>0</v>
      </c>
      <c r="F56" s="100">
        <v>0</v>
      </c>
      <c r="G56" s="108">
        <v>0</v>
      </c>
      <c r="H56" s="100">
        <v>0</v>
      </c>
      <c r="I56" s="108">
        <v>0</v>
      </c>
      <c r="J56" s="100">
        <v>0</v>
      </c>
      <c r="K56" s="108">
        <v>0</v>
      </c>
      <c r="L56" s="100">
        <v>0</v>
      </c>
      <c r="M56" s="108">
        <v>0</v>
      </c>
      <c r="N56" s="99">
        <v>0</v>
      </c>
      <c r="O56" s="99">
        <v>0</v>
      </c>
      <c r="P56" s="99" t="s">
        <v>166</v>
      </c>
      <c r="Q56" s="99">
        <v>0</v>
      </c>
      <c r="R56" s="99">
        <v>0</v>
      </c>
      <c r="S56" s="99">
        <v>0</v>
      </c>
      <c r="T56" s="64"/>
      <c r="U56" s="64"/>
    </row>
    <row r="57" spans="1:21" ht="267.75" customHeight="1" x14ac:dyDescent="0.25">
      <c r="A57" s="97"/>
      <c r="B57" s="109" t="s">
        <v>340</v>
      </c>
      <c r="C57" s="99"/>
      <c r="D57" s="100">
        <v>0</v>
      </c>
      <c r="E57" s="108">
        <v>0</v>
      </c>
      <c r="F57" s="100">
        <v>0</v>
      </c>
      <c r="G57" s="108">
        <v>0</v>
      </c>
      <c r="H57" s="100">
        <v>0</v>
      </c>
      <c r="I57" s="108">
        <v>0</v>
      </c>
      <c r="J57" s="100">
        <v>0</v>
      </c>
      <c r="K57" s="108">
        <v>0</v>
      </c>
      <c r="L57" s="100">
        <v>0</v>
      </c>
      <c r="M57" s="108">
        <v>0</v>
      </c>
      <c r="N57" s="99">
        <v>0</v>
      </c>
      <c r="O57" s="99">
        <v>0</v>
      </c>
      <c r="P57" s="99" t="s">
        <v>167</v>
      </c>
      <c r="Q57" s="99">
        <v>0</v>
      </c>
      <c r="R57" s="99">
        <v>0</v>
      </c>
      <c r="S57" s="99">
        <v>0</v>
      </c>
      <c r="T57" s="64"/>
      <c r="U57" s="64"/>
    </row>
    <row r="58" spans="1:21" ht="362.25" customHeight="1" x14ac:dyDescent="0.25">
      <c r="A58" s="97"/>
      <c r="B58" s="109" t="s">
        <v>341</v>
      </c>
      <c r="C58" s="99"/>
      <c r="D58" s="100">
        <f>H58+J58</f>
        <v>6381</v>
      </c>
      <c r="E58" s="100">
        <f>I58+K58</f>
        <v>6381</v>
      </c>
      <c r="F58" s="100">
        <v>0</v>
      </c>
      <c r="G58" s="108">
        <v>0</v>
      </c>
      <c r="H58" s="100">
        <v>0</v>
      </c>
      <c r="I58" s="100">
        <v>0</v>
      </c>
      <c r="J58" s="100">
        <v>6381</v>
      </c>
      <c r="K58" s="100">
        <v>6381</v>
      </c>
      <c r="L58" s="100">
        <v>0</v>
      </c>
      <c r="M58" s="108">
        <v>0</v>
      </c>
      <c r="N58" s="99">
        <v>100</v>
      </c>
      <c r="O58" s="99">
        <v>100</v>
      </c>
      <c r="P58" s="107" t="s">
        <v>342</v>
      </c>
      <c r="Q58" s="107" t="s">
        <v>343</v>
      </c>
      <c r="R58" s="107" t="s">
        <v>344</v>
      </c>
      <c r="S58" s="107" t="s">
        <v>345</v>
      </c>
      <c r="T58" s="64"/>
      <c r="U58" s="64"/>
    </row>
    <row r="59" spans="1:21" ht="283.5" x14ac:dyDescent="0.25">
      <c r="A59" s="97"/>
      <c r="B59" s="109"/>
      <c r="C59" s="99"/>
      <c r="D59" s="100"/>
      <c r="E59" s="100"/>
      <c r="F59" s="100"/>
      <c r="G59" s="108"/>
      <c r="H59" s="100"/>
      <c r="I59" s="100"/>
      <c r="J59" s="100"/>
      <c r="K59" s="100"/>
      <c r="L59" s="100"/>
      <c r="M59" s="108"/>
      <c r="N59" s="99"/>
      <c r="O59" s="99"/>
      <c r="P59" s="107" t="s">
        <v>346</v>
      </c>
      <c r="Q59" s="107" t="s">
        <v>347</v>
      </c>
      <c r="R59" s="107" t="s">
        <v>348</v>
      </c>
      <c r="S59" s="107" t="s">
        <v>349</v>
      </c>
      <c r="T59" s="64"/>
      <c r="U59" s="64"/>
    </row>
    <row r="60" spans="1:21" ht="69.95" customHeight="1" x14ac:dyDescent="0.25">
      <c r="A60" s="97"/>
      <c r="B60" s="109" t="s">
        <v>350</v>
      </c>
      <c r="C60" s="99"/>
      <c r="D60" s="100">
        <v>0</v>
      </c>
      <c r="E60" s="108">
        <v>0</v>
      </c>
      <c r="F60" s="100">
        <v>0</v>
      </c>
      <c r="G60" s="108">
        <v>0</v>
      </c>
      <c r="H60" s="100">
        <v>0</v>
      </c>
      <c r="I60" s="108">
        <v>0</v>
      </c>
      <c r="J60" s="100">
        <v>0</v>
      </c>
      <c r="K60" s="108">
        <v>0</v>
      </c>
      <c r="L60" s="100">
        <v>0</v>
      </c>
      <c r="M60" s="108">
        <v>0</v>
      </c>
      <c r="N60" s="99">
        <v>0</v>
      </c>
      <c r="O60" s="99">
        <v>0</v>
      </c>
      <c r="P60" s="107" t="s">
        <v>289</v>
      </c>
      <c r="Q60" s="99">
        <v>0</v>
      </c>
      <c r="R60" s="99">
        <v>0</v>
      </c>
      <c r="S60" s="99">
        <v>0</v>
      </c>
      <c r="T60" s="64"/>
      <c r="U60" s="64"/>
    </row>
    <row r="61" spans="1:21" ht="69.95" customHeight="1" x14ac:dyDescent="0.25">
      <c r="A61" s="97"/>
      <c r="B61" s="109" t="s">
        <v>351</v>
      </c>
      <c r="C61" s="99"/>
      <c r="D61" s="100">
        <f>H61+J61</f>
        <v>135770.6</v>
      </c>
      <c r="E61" s="100">
        <f>I61+K61</f>
        <v>129412.40000000001</v>
      </c>
      <c r="F61" s="100">
        <v>0</v>
      </c>
      <c r="G61" s="108">
        <v>0</v>
      </c>
      <c r="H61" s="100">
        <v>110475.3</v>
      </c>
      <c r="I61" s="100">
        <v>104117.1</v>
      </c>
      <c r="J61" s="100">
        <v>25295.3</v>
      </c>
      <c r="K61" s="100">
        <v>25295.3</v>
      </c>
      <c r="L61" s="100">
        <v>0</v>
      </c>
      <c r="M61" s="108">
        <v>0</v>
      </c>
      <c r="N61" s="99">
        <v>100</v>
      </c>
      <c r="O61" s="115">
        <f>E61/D61*100</f>
        <v>95.316953744035899</v>
      </c>
      <c r="P61" s="99" t="s">
        <v>290</v>
      </c>
      <c r="Q61" s="99">
        <v>100</v>
      </c>
      <c r="R61" s="99">
        <v>95.32</v>
      </c>
      <c r="S61" s="115">
        <f>R61/Q61*100</f>
        <v>95.32</v>
      </c>
      <c r="T61" s="64"/>
      <c r="U61" s="64"/>
    </row>
    <row r="62" spans="1:21" ht="90" customHeight="1" x14ac:dyDescent="0.25">
      <c r="A62" s="97"/>
      <c r="B62" s="109" t="s">
        <v>352</v>
      </c>
      <c r="C62" s="99"/>
      <c r="D62" s="100">
        <f>H62+J62</f>
        <v>8388.5</v>
      </c>
      <c r="E62" s="100">
        <f t="shared" ref="E62:M62" si="17">E63</f>
        <v>8350.5</v>
      </c>
      <c r="F62" s="100">
        <f t="shared" si="17"/>
        <v>0</v>
      </c>
      <c r="G62" s="100">
        <f t="shared" si="17"/>
        <v>0</v>
      </c>
      <c r="H62" s="100">
        <f t="shared" si="17"/>
        <v>8271.6</v>
      </c>
      <c r="I62" s="100">
        <f t="shared" si="17"/>
        <v>8233.6</v>
      </c>
      <c r="J62" s="100">
        <f t="shared" si="17"/>
        <v>116.9</v>
      </c>
      <c r="K62" s="100">
        <f t="shared" si="17"/>
        <v>116.9</v>
      </c>
      <c r="L62" s="100">
        <f t="shared" si="17"/>
        <v>0</v>
      </c>
      <c r="M62" s="100">
        <f t="shared" si="17"/>
        <v>0</v>
      </c>
      <c r="N62" s="99">
        <v>100</v>
      </c>
      <c r="O62" s="115">
        <v>95.55</v>
      </c>
      <c r="P62" s="99"/>
      <c r="Q62" s="99"/>
      <c r="R62" s="99"/>
      <c r="S62" s="99"/>
      <c r="T62" s="64"/>
      <c r="U62" s="64"/>
    </row>
    <row r="63" spans="1:21" ht="69.95" customHeight="1" x14ac:dyDescent="0.25">
      <c r="A63" s="101"/>
      <c r="B63" s="101" t="s">
        <v>353</v>
      </c>
      <c r="C63" s="101"/>
      <c r="D63" s="102">
        <f>H63+J63</f>
        <v>8388.5</v>
      </c>
      <c r="E63" s="102">
        <f>I63+K63</f>
        <v>8350.5</v>
      </c>
      <c r="F63" s="102">
        <v>0</v>
      </c>
      <c r="G63" s="103">
        <v>0</v>
      </c>
      <c r="H63" s="102">
        <v>8271.6</v>
      </c>
      <c r="I63" s="103">
        <v>8233.6</v>
      </c>
      <c r="J63" s="102">
        <v>116.9</v>
      </c>
      <c r="K63" s="103">
        <v>116.9</v>
      </c>
      <c r="L63" s="102">
        <v>0</v>
      </c>
      <c r="M63" s="103">
        <v>0</v>
      </c>
      <c r="N63" s="101">
        <v>100</v>
      </c>
      <c r="O63" s="116">
        <f>E63/D63*100</f>
        <v>99.546998867497166</v>
      </c>
      <c r="P63" s="99" t="s">
        <v>27</v>
      </c>
      <c r="Q63" s="115">
        <v>88.9</v>
      </c>
      <c r="R63" s="115">
        <v>88.9</v>
      </c>
      <c r="S63" s="99">
        <v>100</v>
      </c>
      <c r="T63" s="64"/>
      <c r="U63" s="64"/>
    </row>
    <row r="64" spans="1:21" ht="69.95" customHeight="1" x14ac:dyDescent="0.25">
      <c r="A64" s="104"/>
      <c r="B64" s="104"/>
      <c r="C64" s="104"/>
      <c r="D64" s="105"/>
      <c r="E64" s="105"/>
      <c r="F64" s="105"/>
      <c r="G64" s="106"/>
      <c r="H64" s="105"/>
      <c r="I64" s="106"/>
      <c r="J64" s="105"/>
      <c r="K64" s="106"/>
      <c r="L64" s="105"/>
      <c r="M64" s="106"/>
      <c r="N64" s="104"/>
      <c r="O64" s="117"/>
      <c r="P64" s="99" t="s">
        <v>291</v>
      </c>
      <c r="Q64" s="99">
        <v>100</v>
      </c>
      <c r="R64" s="99">
        <v>100</v>
      </c>
      <c r="S64" s="99">
        <v>100</v>
      </c>
      <c r="T64" s="64"/>
      <c r="U64" s="64"/>
    </row>
    <row r="65" spans="1:21" ht="69.95" customHeight="1" x14ac:dyDescent="0.25">
      <c r="A65" s="8"/>
      <c r="B65" s="118" t="s">
        <v>174</v>
      </c>
      <c r="C65" s="119" t="s">
        <v>315</v>
      </c>
      <c r="D65" s="120">
        <f>F65+H65+J65</f>
        <v>117381.49799999999</v>
      </c>
      <c r="E65" s="120">
        <f>E66</f>
        <v>117381.458</v>
      </c>
      <c r="F65" s="120">
        <f t="shared" ref="F65:K65" si="18">F66</f>
        <v>1403.3980000000001</v>
      </c>
      <c r="G65" s="120">
        <f t="shared" si="18"/>
        <v>1403.3980000000001</v>
      </c>
      <c r="H65" s="120">
        <f t="shared" si="18"/>
        <v>276.16000000000003</v>
      </c>
      <c r="I65" s="120">
        <f t="shared" si="18"/>
        <v>276.16000000000003</v>
      </c>
      <c r="J65" s="120">
        <f t="shared" si="18"/>
        <v>115701.93999999999</v>
      </c>
      <c r="K65" s="120">
        <f t="shared" si="18"/>
        <v>115701.93999999999</v>
      </c>
      <c r="L65" s="120"/>
      <c r="M65" s="120"/>
      <c r="N65" s="121">
        <v>100</v>
      </c>
      <c r="O65" s="121">
        <f t="shared" ref="O65:O100" si="19">E65/D65*100</f>
        <v>99.999965923079287</v>
      </c>
      <c r="P65" s="119" t="str">
        <f>[1]Лист1!$Q$14</f>
        <v>Увеличение численности участников культурно-досуговых мероприятий  (по сравнению с предыдущим годом)</v>
      </c>
      <c r="Q65" s="1">
        <v>7.3</v>
      </c>
      <c r="R65" s="1">
        <v>7.3</v>
      </c>
      <c r="S65" s="1">
        <v>100</v>
      </c>
      <c r="T65" s="64"/>
      <c r="U65" s="64"/>
    </row>
    <row r="66" spans="1:21" ht="69.95" customHeight="1" x14ac:dyDescent="0.25">
      <c r="A66" s="8"/>
      <c r="B66" s="118" t="s">
        <v>175</v>
      </c>
      <c r="C66" s="119"/>
      <c r="D66" s="120">
        <f>F66+H66+J66</f>
        <v>117381.49799999999</v>
      </c>
      <c r="E66" s="120">
        <f>E67+E78+E81+E82+E86+E90+E99+E101+E102+E103</f>
        <v>117381.458</v>
      </c>
      <c r="F66" s="120">
        <f t="shared" ref="F66:J66" si="20">F67+F78+F81+F82+F86+F90+F99+F101+F102+F103</f>
        <v>1403.3980000000001</v>
      </c>
      <c r="G66" s="120">
        <f t="shared" si="20"/>
        <v>1403.3980000000001</v>
      </c>
      <c r="H66" s="120">
        <f t="shared" si="20"/>
        <v>276.16000000000003</v>
      </c>
      <c r="I66" s="120">
        <f>I67+I78+I81+I82+I86+I90+I99+I101+I102+I103</f>
        <v>276.16000000000003</v>
      </c>
      <c r="J66" s="120">
        <f t="shared" si="20"/>
        <v>115701.93999999999</v>
      </c>
      <c r="K66" s="120">
        <f>K67+K78+K81+K82+K86+K90+K99+K101+K102+K103</f>
        <v>115701.93999999999</v>
      </c>
      <c r="L66" s="120"/>
      <c r="M66" s="120"/>
      <c r="N66" s="121">
        <v>100</v>
      </c>
      <c r="O66" s="121">
        <f t="shared" si="19"/>
        <v>99.999965923079287</v>
      </c>
      <c r="P66" s="119"/>
      <c r="Q66" s="1"/>
      <c r="R66" s="1"/>
      <c r="S66" s="1"/>
      <c r="T66" s="64"/>
      <c r="U66" s="64"/>
    </row>
    <row r="67" spans="1:21" ht="69.95" customHeight="1" x14ac:dyDescent="0.25">
      <c r="A67" s="8" t="s">
        <v>176</v>
      </c>
      <c r="B67" s="122" t="s">
        <v>198</v>
      </c>
      <c r="C67" s="119"/>
      <c r="D67" s="123">
        <f>D68+D72+D74+D76+D77</f>
        <v>1676.298</v>
      </c>
      <c r="E67" s="123">
        <f>E68+E72+E74+E76+E77</f>
        <v>1676.298</v>
      </c>
      <c r="F67" s="123">
        <f t="shared" ref="F67:J67" si="21">F68+F72+F74+F76+F77</f>
        <v>1099.998</v>
      </c>
      <c r="G67" s="123">
        <f t="shared" si="21"/>
        <v>1099.998</v>
      </c>
      <c r="H67" s="123">
        <f t="shared" si="21"/>
        <v>179.1</v>
      </c>
      <c r="I67" s="123">
        <f>I68+I72+I74+I76+I77</f>
        <v>179.1</v>
      </c>
      <c r="J67" s="123">
        <f t="shared" si="21"/>
        <v>397.2</v>
      </c>
      <c r="K67" s="123">
        <f>K68+K72+K74+K76+K77</f>
        <v>397.2</v>
      </c>
      <c r="L67" s="123"/>
      <c r="M67" s="123"/>
      <c r="N67" s="124">
        <v>100</v>
      </c>
      <c r="O67" s="124">
        <f t="shared" si="19"/>
        <v>100</v>
      </c>
      <c r="P67" s="119" t="s">
        <v>31</v>
      </c>
      <c r="Q67" s="1">
        <v>21.7</v>
      </c>
      <c r="R67" s="1">
        <v>21.7</v>
      </c>
      <c r="S67" s="1">
        <v>100</v>
      </c>
      <c r="T67" s="64"/>
      <c r="U67" s="64"/>
    </row>
    <row r="68" spans="1:21" ht="69.95" customHeight="1" x14ac:dyDescent="0.25">
      <c r="A68" s="8" t="s">
        <v>29</v>
      </c>
      <c r="B68" s="125" t="s">
        <v>30</v>
      </c>
      <c r="C68" s="119"/>
      <c r="D68" s="123">
        <f>E68</f>
        <v>394.7</v>
      </c>
      <c r="E68" s="123">
        <f>J68</f>
        <v>394.7</v>
      </c>
      <c r="F68" s="123"/>
      <c r="G68" s="123"/>
      <c r="H68" s="123"/>
      <c r="I68" s="123"/>
      <c r="J68" s="123">
        <f>K68</f>
        <v>394.7</v>
      </c>
      <c r="K68" s="123">
        <v>394.7</v>
      </c>
      <c r="L68" s="123"/>
      <c r="M68" s="123"/>
      <c r="N68" s="124">
        <v>100</v>
      </c>
      <c r="O68" s="124">
        <f t="shared" si="19"/>
        <v>100</v>
      </c>
      <c r="P68" s="126" t="s">
        <v>31</v>
      </c>
      <c r="Q68" s="1">
        <v>21.7</v>
      </c>
      <c r="R68" s="1">
        <v>21.7</v>
      </c>
      <c r="S68" s="1">
        <v>100</v>
      </c>
      <c r="T68" s="64"/>
      <c r="U68" s="64"/>
    </row>
    <row r="69" spans="1:21" ht="89.1" customHeight="1" x14ac:dyDescent="0.25">
      <c r="A69" s="8" t="s">
        <v>32</v>
      </c>
      <c r="B69" s="125" t="s">
        <v>33</v>
      </c>
      <c r="C69" s="119"/>
      <c r="D69" s="123">
        <f>J69+I69+G69</f>
        <v>0</v>
      </c>
      <c r="E69" s="123">
        <f>K69+I69+G69</f>
        <v>0</v>
      </c>
      <c r="F69" s="123">
        <f>G69</f>
        <v>0</v>
      </c>
      <c r="G69" s="123"/>
      <c r="H69" s="123"/>
      <c r="I69" s="123"/>
      <c r="J69" s="123">
        <v>0</v>
      </c>
      <c r="K69" s="123">
        <v>0</v>
      </c>
      <c r="L69" s="123"/>
      <c r="M69" s="123"/>
      <c r="N69" s="124"/>
      <c r="O69" s="124"/>
      <c r="P69" s="119" t="s">
        <v>31</v>
      </c>
      <c r="Q69" s="1">
        <v>21.7</v>
      </c>
      <c r="R69" s="1">
        <v>21.7</v>
      </c>
      <c r="S69" s="1">
        <v>100</v>
      </c>
      <c r="T69" s="64"/>
      <c r="U69" s="64"/>
    </row>
    <row r="70" spans="1:21" ht="168.75" x14ac:dyDescent="0.25">
      <c r="A70" s="8" t="s">
        <v>34</v>
      </c>
      <c r="B70" s="125" t="s">
        <v>199</v>
      </c>
      <c r="C70" s="119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>
        <v>100</v>
      </c>
      <c r="O70" s="124">
        <v>100</v>
      </c>
      <c r="P70" s="127" t="s">
        <v>36</v>
      </c>
      <c r="Q70" s="128"/>
      <c r="R70" s="128"/>
      <c r="S70" s="128"/>
      <c r="T70" s="64"/>
      <c r="U70" s="64"/>
    </row>
    <row r="71" spans="1:21" ht="187.5" x14ac:dyDescent="0.25">
      <c r="A71" s="8" t="s">
        <v>35</v>
      </c>
      <c r="B71" s="129" t="s">
        <v>200</v>
      </c>
      <c r="C71" s="119"/>
      <c r="D71" s="123">
        <f>F71+H71</f>
        <v>0</v>
      </c>
      <c r="E71" s="123">
        <f>G71+K71+I71</f>
        <v>0</v>
      </c>
      <c r="F71" s="123"/>
      <c r="G71" s="123"/>
      <c r="H71" s="123"/>
      <c r="I71" s="123"/>
      <c r="J71" s="123"/>
      <c r="K71" s="123"/>
      <c r="L71" s="123"/>
      <c r="M71" s="123"/>
      <c r="N71" s="124">
        <v>0</v>
      </c>
      <c r="O71" s="124">
        <v>0</v>
      </c>
      <c r="P71" s="119" t="str">
        <f t="shared" ref="P71" si="22">P65</f>
        <v>Увеличение численности участников культурно-досуговых мероприятий  (по сравнению с предыдущим годом)</v>
      </c>
      <c r="Q71" s="124">
        <v>0</v>
      </c>
      <c r="R71" s="124">
        <v>0</v>
      </c>
      <c r="S71" s="124">
        <v>0</v>
      </c>
      <c r="T71" s="64"/>
      <c r="U71" s="64"/>
    </row>
    <row r="72" spans="1:21" ht="69.95" customHeight="1" x14ac:dyDescent="0.25">
      <c r="A72" s="8" t="s">
        <v>69</v>
      </c>
      <c r="B72" s="125" t="s">
        <v>129</v>
      </c>
      <c r="C72" s="119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4"/>
      <c r="O72" s="124"/>
      <c r="P72" s="119" t="s">
        <v>177</v>
      </c>
      <c r="Q72" s="124">
        <v>2</v>
      </c>
      <c r="R72" s="124">
        <v>2</v>
      </c>
      <c r="S72" s="124">
        <v>100</v>
      </c>
      <c r="T72" s="64"/>
      <c r="U72" s="64"/>
    </row>
    <row r="73" spans="1:21" ht="69.95" customHeight="1" x14ac:dyDescent="0.25">
      <c r="A73" s="8" t="s">
        <v>178</v>
      </c>
      <c r="B73" s="129" t="s">
        <v>201</v>
      </c>
      <c r="C73" s="119"/>
      <c r="D73" s="123">
        <v>0</v>
      </c>
      <c r="E73" s="123">
        <v>0</v>
      </c>
      <c r="F73" s="123"/>
      <c r="G73" s="123"/>
      <c r="H73" s="123"/>
      <c r="I73" s="123"/>
      <c r="J73" s="123"/>
      <c r="K73" s="123"/>
      <c r="L73" s="123"/>
      <c r="M73" s="123"/>
      <c r="N73" s="124">
        <v>100</v>
      </c>
      <c r="O73" s="124">
        <v>100</v>
      </c>
      <c r="P73" s="119" t="s">
        <v>112</v>
      </c>
      <c r="Q73" s="124">
        <v>231</v>
      </c>
      <c r="R73" s="124">
        <v>231</v>
      </c>
      <c r="S73" s="124">
        <v>100</v>
      </c>
      <c r="T73" s="64"/>
      <c r="U73" s="64"/>
    </row>
    <row r="74" spans="1:21" ht="69.95" customHeight="1" x14ac:dyDescent="0.25">
      <c r="A74" s="8" t="s">
        <v>179</v>
      </c>
      <c r="B74" s="129" t="s">
        <v>202</v>
      </c>
      <c r="C74" s="119"/>
      <c r="D74" s="123">
        <f>F74+H74+J74</f>
        <v>1281.598</v>
      </c>
      <c r="E74" s="123">
        <f>G74+I74+K74</f>
        <v>1281.598</v>
      </c>
      <c r="F74" s="123">
        <f>G74</f>
        <v>1099.998</v>
      </c>
      <c r="G74" s="123">
        <v>1099.998</v>
      </c>
      <c r="H74" s="123">
        <f>I74</f>
        <v>179.1</v>
      </c>
      <c r="I74" s="123">
        <v>179.1</v>
      </c>
      <c r="J74" s="123">
        <f>K74</f>
        <v>2.5</v>
      </c>
      <c r="K74" s="123">
        <v>2.5</v>
      </c>
      <c r="L74" s="123"/>
      <c r="M74" s="123"/>
      <c r="N74" s="124">
        <v>100</v>
      </c>
      <c r="O74" s="124">
        <v>100</v>
      </c>
      <c r="P74" s="119"/>
      <c r="Q74" s="124"/>
      <c r="R74" s="124"/>
      <c r="S74" s="124"/>
      <c r="T74" s="64"/>
      <c r="U74" s="64"/>
    </row>
    <row r="75" spans="1:21" ht="89.1" customHeight="1" x14ac:dyDescent="0.25">
      <c r="A75" s="8" t="s">
        <v>180</v>
      </c>
      <c r="B75" s="129" t="s">
        <v>203</v>
      </c>
      <c r="C75" s="119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4"/>
      <c r="O75" s="124"/>
      <c r="P75" s="119" t="s">
        <v>181</v>
      </c>
      <c r="Q75" s="124">
        <v>73.599999999999994</v>
      </c>
      <c r="R75" s="124">
        <v>73.599999999999994</v>
      </c>
      <c r="S75" s="124">
        <v>100</v>
      </c>
      <c r="T75" s="64"/>
      <c r="U75" s="64"/>
    </row>
    <row r="76" spans="1:21" ht="168.75" x14ac:dyDescent="0.25">
      <c r="A76" s="8" t="s">
        <v>182</v>
      </c>
      <c r="B76" s="129" t="s">
        <v>204</v>
      </c>
      <c r="C76" s="119"/>
      <c r="D76" s="123">
        <f>E76</f>
        <v>0</v>
      </c>
      <c r="E76" s="123">
        <f>J76+H76+F76</f>
        <v>0</v>
      </c>
      <c r="F76" s="123">
        <v>0</v>
      </c>
      <c r="G76" s="123">
        <v>0</v>
      </c>
      <c r="H76" s="123">
        <f>I76</f>
        <v>0</v>
      </c>
      <c r="I76" s="123"/>
      <c r="J76" s="123"/>
      <c r="K76" s="123"/>
      <c r="L76" s="123"/>
      <c r="M76" s="123"/>
      <c r="N76" s="124">
        <v>100</v>
      </c>
      <c r="O76" s="124">
        <v>100</v>
      </c>
      <c r="P76" s="119" t="s">
        <v>183</v>
      </c>
      <c r="Q76" s="124">
        <v>1</v>
      </c>
      <c r="R76" s="124">
        <v>1</v>
      </c>
      <c r="S76" s="124">
        <v>100</v>
      </c>
      <c r="T76" s="64"/>
      <c r="U76" s="64"/>
    </row>
    <row r="77" spans="1:21" ht="150" x14ac:dyDescent="0.25">
      <c r="A77" s="8" t="s">
        <v>311</v>
      </c>
      <c r="B77" s="129" t="s">
        <v>292</v>
      </c>
      <c r="C77" s="119"/>
      <c r="D77" s="123">
        <f>E77</f>
        <v>0</v>
      </c>
      <c r="E77" s="123">
        <f>H77</f>
        <v>0</v>
      </c>
      <c r="F77" s="123"/>
      <c r="G77" s="123"/>
      <c r="H77" s="123">
        <f>I77</f>
        <v>0</v>
      </c>
      <c r="I77" s="123"/>
      <c r="J77" s="123"/>
      <c r="K77" s="123"/>
      <c r="L77" s="123"/>
      <c r="M77" s="123"/>
      <c r="N77" s="124">
        <v>100</v>
      </c>
      <c r="O77" s="124">
        <v>100</v>
      </c>
      <c r="P77" s="119"/>
      <c r="Q77" s="124"/>
      <c r="R77" s="124"/>
      <c r="S77" s="124"/>
      <c r="T77" s="64"/>
      <c r="U77" s="64"/>
    </row>
    <row r="78" spans="1:21" ht="75.95" customHeight="1" x14ac:dyDescent="0.25">
      <c r="A78" s="8" t="s">
        <v>184</v>
      </c>
      <c r="B78" s="122" t="s">
        <v>185</v>
      </c>
      <c r="C78" s="119"/>
      <c r="D78" s="123"/>
      <c r="E78" s="123">
        <f>E79+E80</f>
        <v>0</v>
      </c>
      <c r="F78" s="123"/>
      <c r="G78" s="123"/>
      <c r="H78" s="123"/>
      <c r="I78" s="123"/>
      <c r="J78" s="123">
        <f>J79+J80</f>
        <v>0</v>
      </c>
      <c r="K78" s="123">
        <f>K79+K80</f>
        <v>0</v>
      </c>
      <c r="L78" s="123"/>
      <c r="M78" s="123"/>
      <c r="N78" s="124">
        <v>0</v>
      </c>
      <c r="O78" s="124">
        <v>0</v>
      </c>
      <c r="P78" s="119" t="s">
        <v>109</v>
      </c>
      <c r="Q78" s="124">
        <v>1</v>
      </c>
      <c r="R78" s="124">
        <v>1</v>
      </c>
      <c r="S78" s="124">
        <v>100</v>
      </c>
      <c r="T78" s="64"/>
      <c r="U78" s="64"/>
    </row>
    <row r="79" spans="1:21" ht="93.75" x14ac:dyDescent="0.25">
      <c r="A79" s="8" t="s">
        <v>186</v>
      </c>
      <c r="B79" s="129" t="s">
        <v>37</v>
      </c>
      <c r="C79" s="119"/>
      <c r="D79" s="123">
        <f>J79</f>
        <v>0</v>
      </c>
      <c r="E79" s="123">
        <f>K79</f>
        <v>0</v>
      </c>
      <c r="F79" s="123"/>
      <c r="G79" s="123"/>
      <c r="H79" s="123"/>
      <c r="I79" s="123"/>
      <c r="J79" s="123"/>
      <c r="K79" s="123"/>
      <c r="L79" s="123"/>
      <c r="M79" s="123"/>
      <c r="N79" s="124">
        <v>0</v>
      </c>
      <c r="O79" s="124">
        <v>0</v>
      </c>
      <c r="P79" s="119" t="s">
        <v>109</v>
      </c>
      <c r="Q79" s="124"/>
      <c r="R79" s="124"/>
      <c r="S79" s="124">
        <v>0</v>
      </c>
      <c r="T79" s="64"/>
      <c r="U79" s="64"/>
    </row>
    <row r="80" spans="1:21" ht="112.5" x14ac:dyDescent="0.25">
      <c r="A80" s="8" t="s">
        <v>187</v>
      </c>
      <c r="B80" s="129" t="s">
        <v>130</v>
      </c>
      <c r="C80" s="119"/>
      <c r="D80" s="123">
        <f>J80</f>
        <v>0</v>
      </c>
      <c r="E80" s="123">
        <f>K80</f>
        <v>0</v>
      </c>
      <c r="F80" s="123"/>
      <c r="G80" s="123"/>
      <c r="H80" s="123"/>
      <c r="I80" s="123"/>
      <c r="J80" s="123"/>
      <c r="K80" s="123"/>
      <c r="L80" s="123"/>
      <c r="M80" s="123"/>
      <c r="N80" s="124">
        <v>0</v>
      </c>
      <c r="O80" s="124">
        <v>0</v>
      </c>
      <c r="P80" s="119" t="s">
        <v>109</v>
      </c>
      <c r="Q80" s="124"/>
      <c r="R80" s="124"/>
      <c r="S80" s="124">
        <v>0</v>
      </c>
      <c r="T80" s="64"/>
      <c r="U80" s="64"/>
    </row>
    <row r="81" spans="1:21" ht="157.5" x14ac:dyDescent="0.25">
      <c r="A81" s="8" t="s">
        <v>188</v>
      </c>
      <c r="B81" s="122" t="s">
        <v>189</v>
      </c>
      <c r="C81" s="119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4">
        <v>0</v>
      </c>
      <c r="O81" s="124">
        <v>0</v>
      </c>
      <c r="P81" s="119" t="s">
        <v>110</v>
      </c>
      <c r="Q81" s="124"/>
      <c r="R81" s="124"/>
      <c r="S81" s="124">
        <v>0</v>
      </c>
      <c r="T81" s="64"/>
      <c r="U81" s="64"/>
    </row>
    <row r="82" spans="1:21" ht="112.5" x14ac:dyDescent="0.25">
      <c r="A82" s="8" t="s">
        <v>43</v>
      </c>
      <c r="B82" s="122" t="s">
        <v>190</v>
      </c>
      <c r="C82" s="119"/>
      <c r="D82" s="123">
        <f>D85+D83</f>
        <v>35548.199999999997</v>
      </c>
      <c r="E82" s="123">
        <f>E85+E83</f>
        <v>35548.199999999997</v>
      </c>
      <c r="F82" s="123">
        <f t="shared" ref="F82:J82" si="23">F85+F83</f>
        <v>0</v>
      </c>
      <c r="G82" s="123">
        <f t="shared" si="23"/>
        <v>0</v>
      </c>
      <c r="H82" s="123">
        <f t="shared" si="23"/>
        <v>0</v>
      </c>
      <c r="I82" s="123">
        <f t="shared" si="23"/>
        <v>0</v>
      </c>
      <c r="J82" s="123">
        <f t="shared" si="23"/>
        <v>35548.199999999997</v>
      </c>
      <c r="K82" s="123">
        <f>K85+K83</f>
        <v>35548.199999999997</v>
      </c>
      <c r="L82" s="123"/>
      <c r="M82" s="123"/>
      <c r="N82" s="124">
        <v>100</v>
      </c>
      <c r="O82" s="124">
        <f t="shared" si="19"/>
        <v>100</v>
      </c>
      <c r="P82" s="119" t="s">
        <v>191</v>
      </c>
      <c r="Q82" s="1">
        <v>10.6</v>
      </c>
      <c r="R82" s="1">
        <v>10.6</v>
      </c>
      <c r="S82" s="1">
        <f t="shared" ref="S82" si="24">R82/Q82*100</f>
        <v>100</v>
      </c>
      <c r="T82" s="64"/>
      <c r="U82" s="64"/>
    </row>
    <row r="83" spans="1:21" ht="112.5" x14ac:dyDescent="0.25">
      <c r="A83" s="8" t="s">
        <v>38</v>
      </c>
      <c r="B83" s="129" t="s">
        <v>39</v>
      </c>
      <c r="C83" s="119"/>
      <c r="D83" s="123">
        <f>E83</f>
        <v>4215.1000000000004</v>
      </c>
      <c r="E83" s="123">
        <f>J83</f>
        <v>4215.1000000000004</v>
      </c>
      <c r="F83" s="123"/>
      <c r="G83" s="123"/>
      <c r="H83" s="123"/>
      <c r="I83" s="123"/>
      <c r="J83" s="123">
        <f>K83</f>
        <v>4215.1000000000004</v>
      </c>
      <c r="K83" s="123">
        <v>4215.1000000000004</v>
      </c>
      <c r="L83" s="123"/>
      <c r="M83" s="123"/>
      <c r="N83" s="124">
        <v>100</v>
      </c>
      <c r="O83" s="124">
        <v>100</v>
      </c>
      <c r="P83" s="119" t="s">
        <v>191</v>
      </c>
      <c r="Q83" s="1">
        <v>10.6</v>
      </c>
      <c r="R83" s="1">
        <v>10.6</v>
      </c>
      <c r="S83" s="1">
        <v>100</v>
      </c>
      <c r="T83" s="64"/>
      <c r="U83" s="64"/>
    </row>
    <row r="84" spans="1:21" ht="131.25" x14ac:dyDescent="0.25">
      <c r="A84" s="8" t="s">
        <v>205</v>
      </c>
      <c r="B84" s="129" t="s">
        <v>206</v>
      </c>
      <c r="C84" s="119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4"/>
      <c r="O84" s="124"/>
      <c r="P84" s="119"/>
      <c r="Q84" s="1"/>
      <c r="R84" s="1"/>
      <c r="S84" s="1"/>
      <c r="T84" s="64"/>
      <c r="U84" s="64"/>
    </row>
    <row r="85" spans="1:21" ht="75" x14ac:dyDescent="0.25">
      <c r="A85" s="8" t="s">
        <v>207</v>
      </c>
      <c r="B85" s="129" t="s">
        <v>131</v>
      </c>
      <c r="C85" s="119"/>
      <c r="D85" s="123">
        <f>E85</f>
        <v>31333.1</v>
      </c>
      <c r="E85" s="123">
        <f>J85</f>
        <v>31333.1</v>
      </c>
      <c r="F85" s="123"/>
      <c r="G85" s="123"/>
      <c r="H85" s="123"/>
      <c r="I85" s="123"/>
      <c r="J85" s="123">
        <f>K85</f>
        <v>31333.1</v>
      </c>
      <c r="K85" s="123">
        <v>31333.1</v>
      </c>
      <c r="L85" s="123"/>
      <c r="M85" s="123"/>
      <c r="N85" s="124">
        <v>100</v>
      </c>
      <c r="O85" s="124">
        <f t="shared" si="19"/>
        <v>100</v>
      </c>
      <c r="P85" s="119" t="s">
        <v>112</v>
      </c>
      <c r="Q85" s="124">
        <f>K85</f>
        <v>31333.1</v>
      </c>
      <c r="R85" s="124">
        <f>Q85</f>
        <v>31333.1</v>
      </c>
      <c r="S85" s="124">
        <v>100</v>
      </c>
      <c r="T85" s="64"/>
      <c r="U85" s="64"/>
    </row>
    <row r="86" spans="1:21" ht="75" x14ac:dyDescent="0.25">
      <c r="A86" s="8" t="s">
        <v>192</v>
      </c>
      <c r="B86" s="122" t="s">
        <v>193</v>
      </c>
      <c r="C86" s="119"/>
      <c r="D86" s="123">
        <f>D87+D89</f>
        <v>1897.1999999999998</v>
      </c>
      <c r="E86" s="123">
        <f>E87+E89</f>
        <v>1897.1999999999998</v>
      </c>
      <c r="F86" s="123">
        <f t="shared" ref="F86:I86" si="25">F89</f>
        <v>0</v>
      </c>
      <c r="G86" s="123">
        <f t="shared" si="25"/>
        <v>0</v>
      </c>
      <c r="H86" s="123">
        <f t="shared" si="25"/>
        <v>0</v>
      </c>
      <c r="I86" s="123">
        <f t="shared" si="25"/>
        <v>0</v>
      </c>
      <c r="J86" s="123">
        <f>J87+J89</f>
        <v>1897.1999999999998</v>
      </c>
      <c r="K86" s="123">
        <f>K87+K89</f>
        <v>1897.1999999999998</v>
      </c>
      <c r="L86" s="123"/>
      <c r="M86" s="123"/>
      <c r="N86" s="124">
        <v>100</v>
      </c>
      <c r="O86" s="124">
        <v>100</v>
      </c>
      <c r="P86" s="119" t="s">
        <v>111</v>
      </c>
      <c r="Q86" s="124">
        <f>K86</f>
        <v>1897.1999999999998</v>
      </c>
      <c r="R86" s="124">
        <f>Q86</f>
        <v>1897.1999999999998</v>
      </c>
      <c r="S86" s="124">
        <v>100</v>
      </c>
      <c r="T86" s="64"/>
      <c r="U86" s="64"/>
    </row>
    <row r="87" spans="1:21" ht="112.5" x14ac:dyDescent="0.25">
      <c r="A87" s="8" t="s">
        <v>73</v>
      </c>
      <c r="B87" s="130" t="s">
        <v>40</v>
      </c>
      <c r="C87" s="119"/>
      <c r="D87" s="123">
        <f>E87</f>
        <v>518.4</v>
      </c>
      <c r="E87" s="123">
        <f>J87</f>
        <v>518.4</v>
      </c>
      <c r="F87" s="123"/>
      <c r="G87" s="123"/>
      <c r="H87" s="123"/>
      <c r="I87" s="123"/>
      <c r="J87" s="123">
        <f>K87</f>
        <v>518.4</v>
      </c>
      <c r="K87" s="123">
        <v>518.4</v>
      </c>
      <c r="L87" s="123"/>
      <c r="M87" s="123"/>
      <c r="N87" s="124">
        <v>0</v>
      </c>
      <c r="O87" s="124">
        <v>0</v>
      </c>
      <c r="P87" s="119" t="s">
        <v>111</v>
      </c>
      <c r="Q87" s="124">
        <v>150</v>
      </c>
      <c r="R87" s="124">
        <v>150</v>
      </c>
      <c r="S87" s="124">
        <v>100</v>
      </c>
      <c r="T87" s="64"/>
      <c r="U87" s="64"/>
    </row>
    <row r="88" spans="1:21" ht="56.25" x14ac:dyDescent="0.25">
      <c r="A88" s="8" t="s">
        <v>208</v>
      </c>
      <c r="B88" s="130" t="s">
        <v>209</v>
      </c>
      <c r="C88" s="119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4"/>
      <c r="O88" s="124"/>
      <c r="P88" s="119"/>
      <c r="Q88" s="124"/>
      <c r="R88" s="124"/>
      <c r="S88" s="124"/>
      <c r="T88" s="64"/>
      <c r="U88" s="64"/>
    </row>
    <row r="89" spans="1:21" ht="112.5" x14ac:dyDescent="0.25">
      <c r="A89" s="8" t="s">
        <v>86</v>
      </c>
      <c r="B89" s="130" t="s">
        <v>42</v>
      </c>
      <c r="C89" s="119"/>
      <c r="D89" s="123">
        <f>E89</f>
        <v>1378.8</v>
      </c>
      <c r="E89" s="123">
        <f>J89</f>
        <v>1378.8</v>
      </c>
      <c r="F89" s="123"/>
      <c r="G89" s="123"/>
      <c r="H89" s="123"/>
      <c r="I89" s="123"/>
      <c r="J89" s="123">
        <f>K89</f>
        <v>1378.8</v>
      </c>
      <c r="K89" s="123">
        <v>1378.8</v>
      </c>
      <c r="L89" s="123"/>
      <c r="M89" s="123"/>
      <c r="N89" s="124">
        <v>100</v>
      </c>
      <c r="O89" s="124">
        <v>100</v>
      </c>
      <c r="P89" s="119" t="s">
        <v>112</v>
      </c>
      <c r="Q89" s="124">
        <f>J89</f>
        <v>1378.8</v>
      </c>
      <c r="R89" s="124">
        <f>Q89</f>
        <v>1378.8</v>
      </c>
      <c r="S89" s="124">
        <v>100</v>
      </c>
      <c r="T89" s="64"/>
      <c r="U89" s="64"/>
    </row>
    <row r="90" spans="1:21" ht="150" x14ac:dyDescent="0.25">
      <c r="A90" s="8" t="s">
        <v>194</v>
      </c>
      <c r="B90" s="131" t="s">
        <v>159</v>
      </c>
      <c r="C90" s="132"/>
      <c r="D90" s="133">
        <f>D91+D93</f>
        <v>20023.899999999998</v>
      </c>
      <c r="E90" s="133">
        <f>E91+E93</f>
        <v>20023.899999999998</v>
      </c>
      <c r="F90" s="133">
        <f t="shared" ref="F90:K90" si="26">F91+F93</f>
        <v>153.4</v>
      </c>
      <c r="G90" s="133">
        <f t="shared" si="26"/>
        <v>153.4</v>
      </c>
      <c r="H90" s="133">
        <f t="shared" si="26"/>
        <v>25</v>
      </c>
      <c r="I90" s="133">
        <f t="shared" si="26"/>
        <v>25</v>
      </c>
      <c r="J90" s="133">
        <f t="shared" si="26"/>
        <v>19845.5</v>
      </c>
      <c r="K90" s="133">
        <f t="shared" si="26"/>
        <v>19845.5</v>
      </c>
      <c r="L90" s="133"/>
      <c r="M90" s="133"/>
      <c r="N90" s="133">
        <v>100</v>
      </c>
      <c r="O90" s="133">
        <v>100</v>
      </c>
      <c r="P90" s="134"/>
      <c r="Q90" s="133"/>
      <c r="R90" s="133"/>
      <c r="S90" s="133"/>
      <c r="T90" s="64"/>
      <c r="U90" s="64"/>
    </row>
    <row r="91" spans="1:21" ht="150" x14ac:dyDescent="0.3">
      <c r="A91" s="8" t="s">
        <v>97</v>
      </c>
      <c r="B91" s="135" t="s">
        <v>159</v>
      </c>
      <c r="C91" s="132"/>
      <c r="D91" s="133">
        <f>F91+H91+J91</f>
        <v>19845.099999999999</v>
      </c>
      <c r="E91" s="133">
        <f>G91+I91+K91</f>
        <v>19845.099999999999</v>
      </c>
      <c r="F91" s="136"/>
      <c r="G91" s="136"/>
      <c r="H91" s="136"/>
      <c r="I91" s="136"/>
      <c r="J91" s="136">
        <f>K91</f>
        <v>19845.099999999999</v>
      </c>
      <c r="K91" s="136">
        <v>19845.099999999999</v>
      </c>
      <c r="L91" s="137"/>
      <c r="M91" s="137"/>
      <c r="N91" s="136">
        <v>100</v>
      </c>
      <c r="O91" s="136">
        <v>100</v>
      </c>
      <c r="P91" s="138"/>
      <c r="Q91" s="132"/>
      <c r="R91" s="132"/>
      <c r="S91" s="132"/>
      <c r="T91" s="64"/>
      <c r="U91" s="64"/>
    </row>
    <row r="92" spans="1:21" ht="75" x14ac:dyDescent="0.3">
      <c r="A92" s="8" t="s">
        <v>101</v>
      </c>
      <c r="B92" s="135" t="s">
        <v>195</v>
      </c>
      <c r="C92" s="132"/>
      <c r="D92" s="133"/>
      <c r="E92" s="133"/>
      <c r="F92" s="133"/>
      <c r="G92" s="133"/>
      <c r="H92" s="133"/>
      <c r="I92" s="133"/>
      <c r="J92" s="133"/>
      <c r="K92" s="133"/>
      <c r="L92" s="139"/>
      <c r="M92" s="139"/>
      <c r="N92" s="133"/>
      <c r="O92" s="133"/>
      <c r="P92" s="134"/>
      <c r="Q92" s="132"/>
      <c r="R92" s="132"/>
      <c r="S92" s="132"/>
      <c r="T92" s="64"/>
      <c r="U92" s="64"/>
    </row>
    <row r="93" spans="1:21" ht="150" x14ac:dyDescent="0.3">
      <c r="A93" s="8" t="s">
        <v>152</v>
      </c>
      <c r="B93" s="135" t="s">
        <v>160</v>
      </c>
      <c r="C93" s="132"/>
      <c r="D93" s="133">
        <f>F93+H93+J93</f>
        <v>178.8</v>
      </c>
      <c r="E93" s="133">
        <f>G93+I93+K93</f>
        <v>178.8</v>
      </c>
      <c r="F93" s="133">
        <f>G93</f>
        <v>153.4</v>
      </c>
      <c r="G93" s="133">
        <v>153.4</v>
      </c>
      <c r="H93" s="133">
        <f>I93</f>
        <v>25</v>
      </c>
      <c r="I93" s="133">
        <v>25</v>
      </c>
      <c r="J93" s="133">
        <f>K93</f>
        <v>0.4</v>
      </c>
      <c r="K93" s="133">
        <v>0.4</v>
      </c>
      <c r="L93" s="139"/>
      <c r="M93" s="139"/>
      <c r="N93" s="133">
        <v>100</v>
      </c>
      <c r="O93" s="133">
        <v>100</v>
      </c>
      <c r="P93" s="134"/>
      <c r="Q93" s="132"/>
      <c r="R93" s="132"/>
      <c r="S93" s="132"/>
      <c r="T93" s="64"/>
      <c r="U93" s="64"/>
    </row>
    <row r="94" spans="1:21" ht="168.75" x14ac:dyDescent="0.25">
      <c r="A94" s="8" t="s">
        <v>210</v>
      </c>
      <c r="B94" s="140" t="s">
        <v>204</v>
      </c>
      <c r="C94" s="132"/>
      <c r="D94" s="133"/>
      <c r="E94" s="133"/>
      <c r="F94" s="133"/>
      <c r="G94" s="133"/>
      <c r="H94" s="133"/>
      <c r="I94" s="133"/>
      <c r="J94" s="133"/>
      <c r="K94" s="133"/>
      <c r="L94" s="139"/>
      <c r="M94" s="139"/>
      <c r="N94" s="132"/>
      <c r="O94" s="132"/>
      <c r="P94" s="134"/>
      <c r="Q94" s="132"/>
      <c r="R94" s="132"/>
      <c r="S94" s="132"/>
      <c r="T94" s="64"/>
      <c r="U94" s="64"/>
    </row>
    <row r="95" spans="1:21" ht="131.25" x14ac:dyDescent="0.3">
      <c r="A95" s="8" t="s">
        <v>211</v>
      </c>
      <c r="B95" s="135" t="s">
        <v>212</v>
      </c>
      <c r="C95" s="132"/>
      <c r="D95" s="133"/>
      <c r="E95" s="133"/>
      <c r="F95" s="133"/>
      <c r="G95" s="133"/>
      <c r="H95" s="133"/>
      <c r="I95" s="133"/>
      <c r="J95" s="133"/>
      <c r="K95" s="133"/>
      <c r="L95" s="139"/>
      <c r="M95" s="139"/>
      <c r="N95" s="132"/>
      <c r="O95" s="132"/>
      <c r="P95" s="134"/>
      <c r="Q95" s="132"/>
      <c r="R95" s="132"/>
      <c r="S95" s="132"/>
      <c r="T95" s="64"/>
      <c r="U95" s="64"/>
    </row>
    <row r="96" spans="1:21" ht="93.75" x14ac:dyDescent="0.3">
      <c r="A96" s="8" t="s">
        <v>213</v>
      </c>
      <c r="B96" s="135" t="s">
        <v>214</v>
      </c>
      <c r="C96" s="132"/>
      <c r="D96" s="133"/>
      <c r="E96" s="133"/>
      <c r="F96" s="133"/>
      <c r="G96" s="133"/>
      <c r="H96" s="133"/>
      <c r="I96" s="133"/>
      <c r="J96" s="133"/>
      <c r="K96" s="133"/>
      <c r="L96" s="139"/>
      <c r="M96" s="139"/>
      <c r="N96" s="132"/>
      <c r="O96" s="132"/>
      <c r="P96" s="134"/>
      <c r="Q96" s="132"/>
      <c r="R96" s="132"/>
      <c r="S96" s="132"/>
      <c r="T96" s="64"/>
      <c r="U96" s="64"/>
    </row>
    <row r="97" spans="1:21" ht="150" x14ac:dyDescent="0.3">
      <c r="A97" s="8" t="s">
        <v>215</v>
      </c>
      <c r="B97" s="135" t="s">
        <v>216</v>
      </c>
      <c r="C97" s="132"/>
      <c r="D97" s="133"/>
      <c r="E97" s="133"/>
      <c r="F97" s="133"/>
      <c r="G97" s="133"/>
      <c r="H97" s="133"/>
      <c r="I97" s="133"/>
      <c r="J97" s="133"/>
      <c r="K97" s="133"/>
      <c r="L97" s="139"/>
      <c r="M97" s="139"/>
      <c r="N97" s="141"/>
      <c r="O97" s="141"/>
      <c r="P97" s="134"/>
      <c r="Q97" s="132"/>
      <c r="R97" s="132"/>
      <c r="S97" s="132"/>
      <c r="T97" s="64"/>
      <c r="U97" s="64"/>
    </row>
    <row r="98" spans="1:21" ht="11.25" customHeight="1" x14ac:dyDescent="0.3">
      <c r="A98" s="8" t="s">
        <v>217</v>
      </c>
      <c r="B98" s="135" t="s">
        <v>218</v>
      </c>
      <c r="C98" s="132"/>
      <c r="D98" s="141"/>
      <c r="E98" s="141"/>
      <c r="F98" s="141"/>
      <c r="G98" s="141"/>
      <c r="H98" s="141"/>
      <c r="I98" s="141"/>
      <c r="J98" s="141"/>
      <c r="K98" s="141"/>
      <c r="L98" s="139"/>
      <c r="M98" s="139"/>
      <c r="N98" s="141"/>
      <c r="O98" s="141"/>
      <c r="P98" s="134"/>
      <c r="Q98" s="132"/>
      <c r="R98" s="132"/>
      <c r="S98" s="132"/>
      <c r="T98" s="64"/>
      <c r="U98" s="64"/>
    </row>
    <row r="99" spans="1:21" ht="112.5" x14ac:dyDescent="0.25">
      <c r="A99" s="8" t="s">
        <v>196</v>
      </c>
      <c r="B99" s="142" t="s">
        <v>197</v>
      </c>
      <c r="C99" s="119"/>
      <c r="D99" s="123">
        <f>D100</f>
        <v>2372.5</v>
      </c>
      <c r="E99" s="123">
        <f t="shared" ref="E99:K99" si="27">E100</f>
        <v>2372.5</v>
      </c>
      <c r="F99" s="123">
        <f t="shared" si="27"/>
        <v>0</v>
      </c>
      <c r="G99" s="123">
        <f t="shared" si="27"/>
        <v>0</v>
      </c>
      <c r="H99" s="123">
        <f t="shared" si="27"/>
        <v>69</v>
      </c>
      <c r="I99" s="123">
        <f t="shared" si="27"/>
        <v>69</v>
      </c>
      <c r="J99" s="123">
        <f t="shared" si="27"/>
        <v>2303.5</v>
      </c>
      <c r="K99" s="123">
        <f t="shared" si="27"/>
        <v>2303.5</v>
      </c>
      <c r="L99" s="143"/>
      <c r="M99" s="143"/>
      <c r="N99" s="124">
        <v>100</v>
      </c>
      <c r="O99" s="124">
        <f t="shared" si="19"/>
        <v>100</v>
      </c>
      <c r="P99" s="119" t="s">
        <v>112</v>
      </c>
      <c r="Q99" s="124">
        <f>D99</f>
        <v>2372.5</v>
      </c>
      <c r="R99" s="124">
        <f>E99</f>
        <v>2372.5</v>
      </c>
      <c r="S99" s="124">
        <f>R99/Q99*100</f>
        <v>100</v>
      </c>
      <c r="T99" s="64"/>
      <c r="U99" s="64"/>
    </row>
    <row r="100" spans="1:21" ht="187.5" x14ac:dyDescent="0.25">
      <c r="A100" s="144" t="s">
        <v>136</v>
      </c>
      <c r="B100" s="130" t="s">
        <v>41</v>
      </c>
      <c r="C100" s="138"/>
      <c r="D100" s="145">
        <f>E100</f>
        <v>2372.5</v>
      </c>
      <c r="E100" s="145">
        <f>J100+H100+F100</f>
        <v>2372.5</v>
      </c>
      <c r="F100" s="145"/>
      <c r="G100" s="145"/>
      <c r="H100" s="145">
        <f>I100</f>
        <v>69</v>
      </c>
      <c r="I100" s="145">
        <v>69</v>
      </c>
      <c r="J100" s="145">
        <f>K100</f>
        <v>2303.5</v>
      </c>
      <c r="K100" s="145">
        <v>2303.5</v>
      </c>
      <c r="L100" s="146"/>
      <c r="M100" s="146"/>
      <c r="N100" s="147">
        <v>100</v>
      </c>
      <c r="O100" s="147">
        <f t="shared" si="19"/>
        <v>100</v>
      </c>
      <c r="P100" s="138" t="s">
        <v>112</v>
      </c>
      <c r="Q100" s="147">
        <f>D100</f>
        <v>2372.5</v>
      </c>
      <c r="R100" s="147">
        <f t="shared" ref="R100" si="28">E100</f>
        <v>2372.5</v>
      </c>
      <c r="S100" s="147">
        <f t="shared" ref="S100" si="29">R100/Q100*100</f>
        <v>100</v>
      </c>
      <c r="T100" s="64"/>
      <c r="U100" s="64"/>
    </row>
    <row r="101" spans="1:21" ht="93.75" x14ac:dyDescent="0.25">
      <c r="A101" s="144" t="s">
        <v>293</v>
      </c>
      <c r="B101" s="148" t="s">
        <v>354</v>
      </c>
      <c r="C101" s="138"/>
      <c r="D101" s="145">
        <f>J101+H101</f>
        <v>55710.3</v>
      </c>
      <c r="E101" s="145">
        <f>K101+I101</f>
        <v>55710.3</v>
      </c>
      <c r="F101" s="145"/>
      <c r="G101" s="145"/>
      <c r="H101" s="145"/>
      <c r="I101" s="145"/>
      <c r="J101" s="145">
        <f>K101</f>
        <v>55710.3</v>
      </c>
      <c r="K101" s="145">
        <v>55710.3</v>
      </c>
      <c r="L101" s="146"/>
      <c r="M101" s="146"/>
      <c r="N101" s="147">
        <v>100</v>
      </c>
      <c r="O101" s="147">
        <v>100</v>
      </c>
      <c r="P101" s="138"/>
      <c r="Q101" s="147"/>
      <c r="R101" s="147"/>
      <c r="S101" s="147"/>
      <c r="T101" s="64"/>
      <c r="U101" s="64"/>
    </row>
    <row r="102" spans="1:21" ht="56.25" x14ac:dyDescent="0.25">
      <c r="A102" s="144" t="s">
        <v>294</v>
      </c>
      <c r="B102" s="148" t="s">
        <v>219</v>
      </c>
      <c r="C102" s="138"/>
      <c r="D102" s="145">
        <f>F102+H102</f>
        <v>153.06</v>
      </c>
      <c r="E102" s="145">
        <f>G102+I102</f>
        <v>153.06</v>
      </c>
      <c r="F102" s="145">
        <f>G102</f>
        <v>150</v>
      </c>
      <c r="G102" s="145">
        <v>150</v>
      </c>
      <c r="H102" s="145">
        <f>I102</f>
        <v>3.06</v>
      </c>
      <c r="I102" s="145">
        <v>3.06</v>
      </c>
      <c r="J102" s="145">
        <f>K102</f>
        <v>0.04</v>
      </c>
      <c r="K102" s="145">
        <v>0.04</v>
      </c>
      <c r="L102" s="146"/>
      <c r="M102" s="146"/>
      <c r="N102" s="147">
        <v>100</v>
      </c>
      <c r="O102" s="147">
        <v>100</v>
      </c>
      <c r="P102" s="138"/>
      <c r="Q102" s="147"/>
      <c r="R102" s="147"/>
      <c r="S102" s="147"/>
      <c r="T102" s="64"/>
      <c r="U102" s="64"/>
    </row>
    <row r="103" spans="1:21" ht="75" x14ac:dyDescent="0.25">
      <c r="A103" s="144" t="s">
        <v>295</v>
      </c>
      <c r="B103" s="148" t="s">
        <v>296</v>
      </c>
      <c r="C103" s="138"/>
      <c r="D103" s="145">
        <f>D105+D104</f>
        <v>0</v>
      </c>
      <c r="E103" s="145">
        <f t="shared" ref="E103:K103" si="30">E105+E104</f>
        <v>0</v>
      </c>
      <c r="F103" s="145">
        <f t="shared" si="30"/>
        <v>0</v>
      </c>
      <c r="G103" s="145">
        <f t="shared" si="30"/>
        <v>0</v>
      </c>
      <c r="H103" s="145">
        <f t="shared" si="30"/>
        <v>0</v>
      </c>
      <c r="I103" s="145">
        <f t="shared" si="30"/>
        <v>0</v>
      </c>
      <c r="J103" s="145">
        <f t="shared" si="30"/>
        <v>0</v>
      </c>
      <c r="K103" s="145">
        <f t="shared" si="30"/>
        <v>0</v>
      </c>
      <c r="L103" s="146"/>
      <c r="M103" s="146"/>
      <c r="N103" s="147">
        <v>100</v>
      </c>
      <c r="O103" s="147">
        <v>100</v>
      </c>
      <c r="P103" s="138"/>
      <c r="Q103" s="147"/>
      <c r="R103" s="147"/>
      <c r="S103" s="147"/>
      <c r="T103" s="64"/>
      <c r="U103" s="64"/>
    </row>
    <row r="104" spans="1:21" ht="187.5" x14ac:dyDescent="0.25">
      <c r="A104" s="144" t="s">
        <v>297</v>
      </c>
      <c r="B104" s="130" t="s">
        <v>298</v>
      </c>
      <c r="C104" s="138"/>
      <c r="D104" s="145">
        <f>F104+H104+J104</f>
        <v>0</v>
      </c>
      <c r="E104" s="145">
        <f>G104+I104+K104</f>
        <v>0</v>
      </c>
      <c r="F104" s="145"/>
      <c r="G104" s="145"/>
      <c r="H104" s="145"/>
      <c r="I104" s="145"/>
      <c r="J104" s="145"/>
      <c r="K104" s="145"/>
      <c r="L104" s="146"/>
      <c r="M104" s="146"/>
      <c r="N104" s="147">
        <v>100</v>
      </c>
      <c r="O104" s="147">
        <v>100</v>
      </c>
      <c r="P104" s="138"/>
      <c r="Q104" s="147"/>
      <c r="R104" s="147"/>
      <c r="S104" s="147"/>
      <c r="T104" s="64"/>
      <c r="U104" s="64"/>
    </row>
    <row r="105" spans="1:21" ht="75" x14ac:dyDescent="0.25">
      <c r="A105" s="149">
        <v>10.199999999999999</v>
      </c>
      <c r="B105" s="150" t="s">
        <v>299</v>
      </c>
      <c r="C105" s="149"/>
      <c r="D105" s="136">
        <f>E105</f>
        <v>0</v>
      </c>
      <c r="E105" s="136"/>
      <c r="F105" s="136"/>
      <c r="G105" s="136"/>
      <c r="H105" s="136"/>
      <c r="I105" s="136"/>
      <c r="J105" s="136"/>
      <c r="K105" s="136"/>
      <c r="L105" s="136"/>
      <c r="M105" s="136"/>
      <c r="N105" s="136">
        <v>100</v>
      </c>
      <c r="O105" s="136">
        <v>100</v>
      </c>
      <c r="P105" s="149"/>
      <c r="Q105" s="149"/>
      <c r="R105" s="149"/>
      <c r="S105" s="149"/>
      <c r="T105" s="64"/>
      <c r="U105" s="64"/>
    </row>
    <row r="106" spans="1:21" ht="78.75" customHeight="1" x14ac:dyDescent="0.25">
      <c r="A106" s="10" t="s">
        <v>43</v>
      </c>
      <c r="B106" s="11" t="s">
        <v>355</v>
      </c>
      <c r="C106" s="12" t="s">
        <v>315</v>
      </c>
      <c r="D106" s="13">
        <f>D107+D113</f>
        <v>88802.6</v>
      </c>
      <c r="E106" s="13">
        <f t="shared" ref="E106:M106" si="31">E107+E113</f>
        <v>65228.399999999994</v>
      </c>
      <c r="F106" s="13">
        <f t="shared" si="31"/>
        <v>0</v>
      </c>
      <c r="G106" s="13">
        <f t="shared" si="31"/>
        <v>0</v>
      </c>
      <c r="H106" s="13">
        <f t="shared" si="31"/>
        <v>37982.300000000003</v>
      </c>
      <c r="I106" s="13">
        <f t="shared" si="31"/>
        <v>14408.1</v>
      </c>
      <c r="J106" s="13">
        <f t="shared" si="31"/>
        <v>50820.3</v>
      </c>
      <c r="K106" s="13">
        <f t="shared" si="31"/>
        <v>50820.3</v>
      </c>
      <c r="L106" s="13">
        <f t="shared" si="31"/>
        <v>0</v>
      </c>
      <c r="M106" s="13">
        <f t="shared" si="31"/>
        <v>0</v>
      </c>
      <c r="N106" s="14">
        <f>D106/(H106+J106)*100</f>
        <v>100</v>
      </c>
      <c r="O106" s="14">
        <f t="shared" ref="O106:O117" si="32">E106/D106*100</f>
        <v>73.453254747045676</v>
      </c>
      <c r="P106" s="12"/>
      <c r="Q106" s="13"/>
      <c r="R106" s="13"/>
      <c r="S106" s="18"/>
      <c r="T106" s="64"/>
      <c r="U106" s="64"/>
    </row>
    <row r="107" spans="1:21" ht="38.25" x14ac:dyDescent="0.25">
      <c r="A107" s="15" t="s">
        <v>38</v>
      </c>
      <c r="B107" s="11" t="s">
        <v>168</v>
      </c>
      <c r="C107" s="12"/>
      <c r="D107" s="13">
        <f t="shared" ref="D107:K107" si="33">D108+D109+D110+D111</f>
        <v>28214.799999999999</v>
      </c>
      <c r="E107" s="13">
        <f t="shared" si="33"/>
        <v>5064.2000000000007</v>
      </c>
      <c r="F107" s="13">
        <f t="shared" si="33"/>
        <v>0</v>
      </c>
      <c r="G107" s="13">
        <f t="shared" si="33"/>
        <v>0</v>
      </c>
      <c r="H107" s="13">
        <f t="shared" si="33"/>
        <v>24939.8</v>
      </c>
      <c r="I107" s="13">
        <f t="shared" si="33"/>
        <v>1789.2</v>
      </c>
      <c r="J107" s="13">
        <f t="shared" si="33"/>
        <v>3275</v>
      </c>
      <c r="K107" s="13">
        <f t="shared" si="33"/>
        <v>3275</v>
      </c>
      <c r="L107" s="17"/>
      <c r="M107" s="17"/>
      <c r="N107" s="18">
        <f>D107/(H107+J107)*100</f>
        <v>100</v>
      </c>
      <c r="O107" s="18">
        <f t="shared" si="32"/>
        <v>17.948736124303561</v>
      </c>
      <c r="P107" s="12"/>
      <c r="Q107" s="17">
        <f>Q108</f>
        <v>70</v>
      </c>
      <c r="R107" s="17">
        <f>R108</f>
        <v>290</v>
      </c>
      <c r="S107" s="18">
        <f t="shared" ref="S107:S112" si="34">R107/Q107*100</f>
        <v>414.28571428571433</v>
      </c>
      <c r="T107" s="64"/>
      <c r="U107" s="64"/>
    </row>
    <row r="108" spans="1:21" ht="89.25" x14ac:dyDescent="0.25">
      <c r="A108" s="15" t="s">
        <v>70</v>
      </c>
      <c r="B108" s="11" t="s">
        <v>153</v>
      </c>
      <c r="C108" s="12"/>
      <c r="D108" s="16">
        <f>H108+J108</f>
        <v>2607.3000000000002</v>
      </c>
      <c r="E108" s="17">
        <f>I108+K108</f>
        <v>2607.3000000000002</v>
      </c>
      <c r="F108" s="17"/>
      <c r="G108" s="17"/>
      <c r="H108" s="17">
        <v>0</v>
      </c>
      <c r="I108" s="17">
        <v>0</v>
      </c>
      <c r="J108" s="17">
        <v>2607.3000000000002</v>
      </c>
      <c r="K108" s="17">
        <v>2607.3000000000002</v>
      </c>
      <c r="L108" s="17"/>
      <c r="M108" s="17"/>
      <c r="N108" s="18">
        <f>D108/E108*100</f>
        <v>100</v>
      </c>
      <c r="O108" s="18">
        <f t="shared" si="32"/>
        <v>100</v>
      </c>
      <c r="P108" s="12" t="s">
        <v>113</v>
      </c>
      <c r="Q108" s="18">
        <v>70</v>
      </c>
      <c r="R108" s="18">
        <v>290</v>
      </c>
      <c r="S108" s="18">
        <f>(R108/Q108)*100</f>
        <v>414.28571428571433</v>
      </c>
      <c r="T108" s="64"/>
      <c r="U108" s="64"/>
    </row>
    <row r="109" spans="1:21" ht="15.75" customHeight="1" x14ac:dyDescent="0.25">
      <c r="A109" s="15" t="s">
        <v>356</v>
      </c>
      <c r="B109" s="11" t="s">
        <v>357</v>
      </c>
      <c r="C109" s="12"/>
      <c r="D109" s="16">
        <f t="shared" ref="D109:E111" si="35">H109+J109</f>
        <v>1173.9000000000001</v>
      </c>
      <c r="E109" s="17">
        <f>I109+K109</f>
        <v>1173.9000000000001</v>
      </c>
      <c r="F109" s="17"/>
      <c r="G109" s="17"/>
      <c r="H109" s="17">
        <v>595.79999999999995</v>
      </c>
      <c r="I109" s="17">
        <v>595.79999999999995</v>
      </c>
      <c r="J109" s="17">
        <v>578.1</v>
      </c>
      <c r="K109" s="17">
        <v>578.1</v>
      </c>
      <c r="L109" s="17"/>
      <c r="M109" s="17"/>
      <c r="N109" s="18">
        <f>D109/E109*100</f>
        <v>100</v>
      </c>
      <c r="O109" s="18">
        <f>E109/D109*100</f>
        <v>100</v>
      </c>
      <c r="P109" s="12" t="s">
        <v>112</v>
      </c>
      <c r="Q109" s="18">
        <f>H109+J109</f>
        <v>1173.9000000000001</v>
      </c>
      <c r="R109" s="18">
        <f>I109+K109</f>
        <v>1173.9000000000001</v>
      </c>
      <c r="S109" s="18">
        <f>Q109/R109*100</f>
        <v>100</v>
      </c>
      <c r="T109" s="64"/>
      <c r="U109" s="64"/>
    </row>
    <row r="110" spans="1:21" ht="38.25" x14ac:dyDescent="0.25">
      <c r="A110" s="15" t="s">
        <v>358</v>
      </c>
      <c r="B110" s="11" t="s">
        <v>359</v>
      </c>
      <c r="C110" s="12"/>
      <c r="D110" s="16">
        <f t="shared" si="35"/>
        <v>0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8"/>
      <c r="O110" s="18"/>
      <c r="P110" s="12"/>
      <c r="Q110" s="18"/>
      <c r="R110" s="18"/>
      <c r="S110" s="18"/>
      <c r="T110" s="64"/>
      <c r="U110" s="64"/>
    </row>
    <row r="111" spans="1:21" ht="63.75" customHeight="1" x14ac:dyDescent="0.25">
      <c r="A111" s="19" t="s">
        <v>300</v>
      </c>
      <c r="B111" s="20" t="s">
        <v>301</v>
      </c>
      <c r="C111" s="21"/>
      <c r="D111" s="22">
        <f t="shared" si="35"/>
        <v>24433.599999999999</v>
      </c>
      <c r="E111" s="22">
        <f t="shared" si="35"/>
        <v>1283</v>
      </c>
      <c r="F111" s="22"/>
      <c r="G111" s="23"/>
      <c r="H111" s="23">
        <v>24344</v>
      </c>
      <c r="I111" s="23">
        <v>1193.4000000000001</v>
      </c>
      <c r="J111" s="23">
        <v>89.6</v>
      </c>
      <c r="K111" s="23">
        <v>89.6</v>
      </c>
      <c r="L111" s="23"/>
      <c r="M111" s="23"/>
      <c r="N111" s="24">
        <f>(D111/(H111+J111))*100</f>
        <v>100</v>
      </c>
      <c r="O111" s="24">
        <f>E111/D111*100</f>
        <v>5.2509658830462973</v>
      </c>
      <c r="P111" s="25" t="s">
        <v>112</v>
      </c>
      <c r="Q111" s="24">
        <f>D111</f>
        <v>24433.599999999999</v>
      </c>
      <c r="R111" s="24">
        <f>E111</f>
        <v>1283</v>
      </c>
      <c r="S111" s="24">
        <f>(R111/Q111)*100</f>
        <v>5.2509658830462973</v>
      </c>
      <c r="T111" s="64"/>
      <c r="U111" s="64"/>
    </row>
    <row r="112" spans="1:21" ht="78.75" customHeight="1" x14ac:dyDescent="0.25">
      <c r="A112" s="26"/>
      <c r="B112" s="27"/>
      <c r="C112" s="28"/>
      <c r="D112" s="29"/>
      <c r="E112" s="29"/>
      <c r="F112" s="29"/>
      <c r="G112" s="30"/>
      <c r="H112" s="30"/>
      <c r="I112" s="30"/>
      <c r="J112" s="30"/>
      <c r="K112" s="30"/>
      <c r="L112" s="30"/>
      <c r="M112" s="30"/>
      <c r="N112" s="31"/>
      <c r="O112" s="31"/>
      <c r="P112" s="32"/>
      <c r="Q112" s="31"/>
      <c r="R112" s="31"/>
      <c r="S112" s="31"/>
      <c r="T112" s="64"/>
      <c r="U112" s="64"/>
    </row>
    <row r="113" spans="1:21" ht="38.25" customHeight="1" x14ac:dyDescent="0.25">
      <c r="A113" s="15" t="s">
        <v>72</v>
      </c>
      <c r="B113" s="11" t="s">
        <v>361</v>
      </c>
      <c r="C113" s="12"/>
      <c r="D113" s="13">
        <f>SUM(D114:D117)</f>
        <v>60587.8</v>
      </c>
      <c r="E113" s="13">
        <f t="shared" ref="E113:M113" si="36">SUM(E114:E117)</f>
        <v>60164.2</v>
      </c>
      <c r="F113" s="13">
        <f t="shared" si="36"/>
        <v>0</v>
      </c>
      <c r="G113" s="13">
        <f t="shared" si="36"/>
        <v>0</v>
      </c>
      <c r="H113" s="13">
        <f t="shared" si="36"/>
        <v>13042.5</v>
      </c>
      <c r="I113" s="13">
        <f t="shared" si="36"/>
        <v>12618.9</v>
      </c>
      <c r="J113" s="13">
        <f t="shared" si="36"/>
        <v>47545.3</v>
      </c>
      <c r="K113" s="13">
        <f t="shared" si="36"/>
        <v>47545.3</v>
      </c>
      <c r="L113" s="13">
        <f t="shared" si="36"/>
        <v>0</v>
      </c>
      <c r="M113" s="13">
        <f t="shared" si="36"/>
        <v>0</v>
      </c>
      <c r="N113" s="13">
        <v>0</v>
      </c>
      <c r="O113" s="14">
        <f t="shared" ref="O113:O114" si="37">E113/D113*100</f>
        <v>99.30084934590792</v>
      </c>
      <c r="P113" s="12"/>
      <c r="Q113" s="18"/>
      <c r="R113" s="18"/>
      <c r="S113" s="18"/>
      <c r="T113" s="64"/>
      <c r="U113" s="64"/>
    </row>
    <row r="114" spans="1:21" ht="38.25" customHeight="1" x14ac:dyDescent="0.25">
      <c r="A114" s="15" t="s">
        <v>71</v>
      </c>
      <c r="B114" s="11" t="s">
        <v>362</v>
      </c>
      <c r="C114" s="12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/>
      <c r="O114" s="18" t="e">
        <f t="shared" si="37"/>
        <v>#DIV/0!</v>
      </c>
      <c r="P114" s="12" t="s">
        <v>112</v>
      </c>
      <c r="Q114" s="18">
        <f t="shared" ref="Q114:R117" si="38">D114</f>
        <v>0</v>
      </c>
      <c r="R114" s="18">
        <f t="shared" si="38"/>
        <v>0</v>
      </c>
      <c r="S114" s="18" t="e">
        <f>R114/Q114*100</f>
        <v>#DIV/0!</v>
      </c>
      <c r="T114" s="64"/>
      <c r="U114" s="64"/>
    </row>
    <row r="115" spans="1:21" ht="38.25" customHeight="1" x14ac:dyDescent="0.25">
      <c r="A115" s="15"/>
      <c r="B115" s="11" t="s">
        <v>360</v>
      </c>
      <c r="C115" s="12"/>
      <c r="D115" s="17">
        <f>H115+J115</f>
        <v>13178.5</v>
      </c>
      <c r="E115" s="17">
        <f>I115+K115</f>
        <v>12754.9</v>
      </c>
      <c r="F115" s="17"/>
      <c r="G115" s="17"/>
      <c r="H115" s="17">
        <v>13042.5</v>
      </c>
      <c r="I115" s="17">
        <v>12618.9</v>
      </c>
      <c r="J115" s="17">
        <v>136</v>
      </c>
      <c r="K115" s="17">
        <v>136</v>
      </c>
      <c r="L115" s="17"/>
      <c r="M115" s="17"/>
      <c r="N115" s="18">
        <f>D115/(H115+J115)*100</f>
        <v>100</v>
      </c>
      <c r="O115" s="18">
        <f>E115/D115*100</f>
        <v>96.785673635087448</v>
      </c>
      <c r="P115" s="12"/>
      <c r="Q115" s="18"/>
      <c r="R115" s="18"/>
      <c r="S115" s="18"/>
      <c r="T115" s="64"/>
      <c r="U115" s="64"/>
    </row>
    <row r="116" spans="1:21" ht="38.25" customHeight="1" x14ac:dyDescent="0.25">
      <c r="A116" s="15"/>
      <c r="B116" s="11" t="s">
        <v>363</v>
      </c>
      <c r="C116" s="12"/>
      <c r="D116" s="17">
        <f>J116</f>
        <v>23609</v>
      </c>
      <c r="E116" s="17">
        <f>K116</f>
        <v>23609</v>
      </c>
      <c r="F116" s="17"/>
      <c r="G116" s="17"/>
      <c r="H116" s="17">
        <v>0</v>
      </c>
      <c r="I116" s="17">
        <v>0</v>
      </c>
      <c r="J116" s="17">
        <v>23609</v>
      </c>
      <c r="K116" s="17">
        <v>23609</v>
      </c>
      <c r="L116" s="17"/>
      <c r="M116" s="17"/>
      <c r="N116" s="18">
        <v>100</v>
      </c>
      <c r="O116" s="18">
        <f t="shared" ref="O116:O117" si="39">E116/D116*100</f>
        <v>100</v>
      </c>
      <c r="P116" s="12" t="s">
        <v>112</v>
      </c>
      <c r="Q116" s="18">
        <f t="shared" si="38"/>
        <v>23609</v>
      </c>
      <c r="R116" s="18">
        <f t="shared" si="38"/>
        <v>23609</v>
      </c>
      <c r="S116" s="18">
        <f t="shared" ref="S116:S117" si="40">R116/Q116*100</f>
        <v>100</v>
      </c>
      <c r="T116" s="64"/>
      <c r="U116" s="64"/>
    </row>
    <row r="117" spans="1:21" ht="38.25" customHeight="1" x14ac:dyDescent="0.25">
      <c r="A117" s="15"/>
      <c r="B117" s="11" t="s">
        <v>364</v>
      </c>
      <c r="C117" s="12"/>
      <c r="D117" s="17">
        <f>H117+J117</f>
        <v>23800.3</v>
      </c>
      <c r="E117" s="17">
        <f>I117+K117</f>
        <v>23800.3</v>
      </c>
      <c r="F117" s="17"/>
      <c r="G117" s="17"/>
      <c r="H117" s="17">
        <v>0</v>
      </c>
      <c r="I117" s="17">
        <v>0</v>
      </c>
      <c r="J117" s="17">
        <v>23800.3</v>
      </c>
      <c r="K117" s="17">
        <v>23800.3</v>
      </c>
      <c r="L117" s="17"/>
      <c r="M117" s="17"/>
      <c r="N117" s="18">
        <v>100</v>
      </c>
      <c r="O117" s="18">
        <f t="shared" si="39"/>
        <v>100</v>
      </c>
      <c r="P117" s="12" t="s">
        <v>112</v>
      </c>
      <c r="Q117" s="18">
        <f t="shared" si="38"/>
        <v>23800.3</v>
      </c>
      <c r="R117" s="18">
        <f t="shared" si="38"/>
        <v>23800.3</v>
      </c>
      <c r="S117" s="18">
        <f t="shared" si="40"/>
        <v>100</v>
      </c>
      <c r="T117" s="64"/>
      <c r="U117" s="64"/>
    </row>
    <row r="118" spans="1:21" ht="80.25" customHeight="1" x14ac:dyDescent="0.25">
      <c r="A118" s="63">
        <v>5</v>
      </c>
      <c r="B118" s="59" t="s">
        <v>20</v>
      </c>
      <c r="C118" s="2" t="s">
        <v>161</v>
      </c>
      <c r="D118" s="60">
        <f>D119+D129+D134+D145</f>
        <v>21149.4</v>
      </c>
      <c r="E118" s="60">
        <f>E119+E129+E134</f>
        <v>21149.4</v>
      </c>
      <c r="F118" s="60">
        <f t="shared" ref="F118:M118" si="41">F119+F129+F134+F145</f>
        <v>0</v>
      </c>
      <c r="G118" s="60">
        <f t="shared" si="41"/>
        <v>0</v>
      </c>
      <c r="H118" s="60">
        <f t="shared" si="41"/>
        <v>1352.2</v>
      </c>
      <c r="I118" s="60">
        <f t="shared" si="41"/>
        <v>1352.2</v>
      </c>
      <c r="J118" s="60">
        <f t="shared" si="41"/>
        <v>19133.699999999997</v>
      </c>
      <c r="K118" s="60">
        <f t="shared" si="41"/>
        <v>19133.699999999997</v>
      </c>
      <c r="L118" s="60">
        <f t="shared" si="41"/>
        <v>663.5</v>
      </c>
      <c r="M118" s="60">
        <f t="shared" si="41"/>
        <v>663.5</v>
      </c>
      <c r="N118" s="61">
        <v>100</v>
      </c>
      <c r="O118" s="61">
        <f t="shared" ref="O118:O125" si="42">E118/D118*100</f>
        <v>100</v>
      </c>
      <c r="P118" s="2" t="s">
        <v>23</v>
      </c>
      <c r="Q118" s="1">
        <v>31</v>
      </c>
      <c r="R118" s="65">
        <v>45.7</v>
      </c>
      <c r="S118" s="1">
        <f t="shared" ref="S118:S125" si="43">R118/Q118*100</f>
        <v>147.41935483870969</v>
      </c>
      <c r="T118" s="64"/>
      <c r="U118" s="64"/>
    </row>
    <row r="119" spans="1:21" ht="92.25" customHeight="1" x14ac:dyDescent="0.25">
      <c r="A119" s="63" t="s">
        <v>73</v>
      </c>
      <c r="B119" s="59" t="s">
        <v>303</v>
      </c>
      <c r="C119" s="2"/>
      <c r="D119" s="65">
        <f>J119</f>
        <v>212.4</v>
      </c>
      <c r="E119" s="65">
        <f>G119+I119+K119</f>
        <v>212.4</v>
      </c>
      <c r="F119" s="65"/>
      <c r="G119" s="65"/>
      <c r="H119" s="65"/>
      <c r="I119" s="65"/>
      <c r="J119" s="65">
        <f>J124</f>
        <v>212.4</v>
      </c>
      <c r="K119" s="65">
        <f>K124</f>
        <v>212.4</v>
      </c>
      <c r="L119" s="65"/>
      <c r="M119" s="65"/>
      <c r="N119" s="1"/>
      <c r="O119" s="1">
        <f>K119/J119*100</f>
        <v>100</v>
      </c>
      <c r="P119" s="2" t="s">
        <v>22</v>
      </c>
      <c r="Q119" s="1">
        <v>30.5</v>
      </c>
      <c r="R119" s="65">
        <v>39.200000000000003</v>
      </c>
      <c r="S119" s="1">
        <f t="shared" si="43"/>
        <v>128.52459016393442</v>
      </c>
      <c r="T119" s="64"/>
      <c r="U119" s="64"/>
    </row>
    <row r="120" spans="1:21" ht="81" customHeight="1" x14ac:dyDescent="0.25">
      <c r="A120" s="63" t="s">
        <v>74</v>
      </c>
      <c r="B120" s="59" t="s">
        <v>304</v>
      </c>
      <c r="C120" s="2"/>
      <c r="D120" s="65">
        <f>F120+H120+J120+L120</f>
        <v>0</v>
      </c>
      <c r="E120" s="65">
        <v>0</v>
      </c>
      <c r="F120" s="65"/>
      <c r="G120" s="65"/>
      <c r="H120" s="65"/>
      <c r="I120" s="65"/>
      <c r="J120" s="65"/>
      <c r="K120" s="65"/>
      <c r="L120" s="65"/>
      <c r="M120" s="65"/>
      <c r="N120" s="1"/>
      <c r="O120" s="1"/>
      <c r="P120" s="2" t="s">
        <v>24</v>
      </c>
      <c r="Q120" s="1">
        <v>6</v>
      </c>
      <c r="R120" s="1">
        <v>6</v>
      </c>
      <c r="S120" s="1">
        <f t="shared" si="43"/>
        <v>100</v>
      </c>
      <c r="T120" s="64"/>
      <c r="U120" s="64"/>
    </row>
    <row r="121" spans="1:21" ht="74.25" customHeight="1" x14ac:dyDescent="0.25">
      <c r="A121" s="63" t="s">
        <v>114</v>
      </c>
      <c r="B121" s="2" t="s">
        <v>82</v>
      </c>
      <c r="C121" s="2"/>
      <c r="D121" s="65">
        <v>0</v>
      </c>
      <c r="E121" s="65">
        <v>0</v>
      </c>
      <c r="F121" s="65"/>
      <c r="G121" s="65"/>
      <c r="H121" s="65"/>
      <c r="I121" s="65"/>
      <c r="J121" s="65"/>
      <c r="K121" s="65"/>
      <c r="L121" s="65"/>
      <c r="M121" s="65"/>
      <c r="N121" s="1"/>
      <c r="O121" s="1"/>
      <c r="P121" s="2" t="s">
        <v>24</v>
      </c>
      <c r="Q121" s="1">
        <v>6</v>
      </c>
      <c r="R121" s="1">
        <v>6</v>
      </c>
      <c r="S121" s="1">
        <f t="shared" si="43"/>
        <v>100</v>
      </c>
      <c r="T121" s="64"/>
      <c r="U121" s="64"/>
    </row>
    <row r="122" spans="1:21" ht="91.5" customHeight="1" x14ac:dyDescent="0.25">
      <c r="A122" s="63" t="s">
        <v>115</v>
      </c>
      <c r="B122" s="2" t="s">
        <v>75</v>
      </c>
      <c r="C122" s="2"/>
      <c r="D122" s="65">
        <v>0</v>
      </c>
      <c r="E122" s="65">
        <v>0</v>
      </c>
      <c r="F122" s="65"/>
      <c r="G122" s="65"/>
      <c r="H122" s="65"/>
      <c r="I122" s="65"/>
      <c r="J122" s="65"/>
      <c r="K122" s="65"/>
      <c r="L122" s="65"/>
      <c r="M122" s="65"/>
      <c r="N122" s="1"/>
      <c r="O122" s="1"/>
      <c r="P122" s="2" t="s">
        <v>44</v>
      </c>
      <c r="Q122" s="1" t="s">
        <v>45</v>
      </c>
      <c r="R122" s="1" t="s">
        <v>45</v>
      </c>
      <c r="S122" s="1">
        <v>100</v>
      </c>
      <c r="T122" s="64"/>
      <c r="U122" s="64"/>
    </row>
    <row r="123" spans="1:21" ht="105.95" customHeight="1" x14ac:dyDescent="0.25">
      <c r="A123" s="63" t="s">
        <v>116</v>
      </c>
      <c r="B123" s="2" t="s">
        <v>76</v>
      </c>
      <c r="C123" s="2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1"/>
      <c r="O123" s="1"/>
      <c r="P123" s="2" t="s">
        <v>44</v>
      </c>
      <c r="Q123" s="1" t="s">
        <v>45</v>
      </c>
      <c r="R123" s="1" t="s">
        <v>45</v>
      </c>
      <c r="S123" s="1">
        <v>100</v>
      </c>
      <c r="T123" s="64"/>
      <c r="U123" s="64"/>
    </row>
    <row r="124" spans="1:21" ht="45" customHeight="1" x14ac:dyDescent="0.25">
      <c r="A124" s="63" t="s">
        <v>77</v>
      </c>
      <c r="B124" s="59" t="s">
        <v>305</v>
      </c>
      <c r="C124" s="2"/>
      <c r="D124" s="65">
        <f>J124</f>
        <v>212.4</v>
      </c>
      <c r="E124" s="65">
        <f>G124+I124+K124</f>
        <v>212.4</v>
      </c>
      <c r="F124" s="65"/>
      <c r="G124" s="65"/>
      <c r="H124" s="65"/>
      <c r="I124" s="65"/>
      <c r="J124" s="65">
        <f>J125</f>
        <v>212.4</v>
      </c>
      <c r="K124" s="65">
        <f>K125</f>
        <v>212.4</v>
      </c>
      <c r="L124" s="65"/>
      <c r="M124" s="65"/>
      <c r="N124" s="1">
        <v>100</v>
      </c>
      <c r="O124" s="1">
        <v>100</v>
      </c>
      <c r="P124" s="2" t="s">
        <v>25</v>
      </c>
      <c r="Q124" s="151">
        <v>6</v>
      </c>
      <c r="R124" s="151">
        <v>6</v>
      </c>
      <c r="S124" s="1">
        <f t="shared" si="43"/>
        <v>100</v>
      </c>
      <c r="T124" s="64"/>
      <c r="U124" s="64"/>
    </row>
    <row r="125" spans="1:21" ht="157.5" x14ac:dyDescent="0.25">
      <c r="A125" s="63" t="s">
        <v>117</v>
      </c>
      <c r="B125" s="3" t="s">
        <v>78</v>
      </c>
      <c r="C125" s="2"/>
      <c r="D125" s="65">
        <f>J125</f>
        <v>212.4</v>
      </c>
      <c r="E125" s="65">
        <f>G125+I125+K125</f>
        <v>212.4</v>
      </c>
      <c r="F125" s="65"/>
      <c r="G125" s="65"/>
      <c r="H125" s="65"/>
      <c r="I125" s="65"/>
      <c r="J125" s="65">
        <v>212.4</v>
      </c>
      <c r="K125" s="65">
        <v>212.4</v>
      </c>
      <c r="L125" s="65"/>
      <c r="M125" s="65"/>
      <c r="N125" s="1">
        <v>100</v>
      </c>
      <c r="O125" s="1">
        <f t="shared" si="42"/>
        <v>100</v>
      </c>
      <c r="P125" s="2" t="s">
        <v>25</v>
      </c>
      <c r="Q125" s="151">
        <v>6</v>
      </c>
      <c r="R125" s="151">
        <v>6</v>
      </c>
      <c r="S125" s="1">
        <f t="shared" si="43"/>
        <v>100</v>
      </c>
      <c r="T125" s="64"/>
      <c r="U125" s="64"/>
    </row>
    <row r="126" spans="1:21" ht="189" x14ac:dyDescent="0.25">
      <c r="A126" s="63" t="s">
        <v>118</v>
      </c>
      <c r="B126" s="3" t="s">
        <v>83</v>
      </c>
      <c r="C126" s="2"/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1"/>
      <c r="O126" s="1"/>
      <c r="P126" s="2" t="s">
        <v>46</v>
      </c>
      <c r="Q126" s="1" t="s">
        <v>45</v>
      </c>
      <c r="R126" s="1" t="s">
        <v>45</v>
      </c>
      <c r="S126" s="1">
        <v>100</v>
      </c>
      <c r="T126" s="64"/>
      <c r="U126" s="64"/>
    </row>
    <row r="127" spans="1:21" ht="47.25" x14ac:dyDescent="0.25">
      <c r="A127" s="63" t="s">
        <v>119</v>
      </c>
      <c r="B127" s="3" t="s">
        <v>79</v>
      </c>
      <c r="C127" s="2"/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1"/>
      <c r="O127" s="1"/>
      <c r="P127" s="2" t="s">
        <v>47</v>
      </c>
      <c r="Q127" s="1" t="s">
        <v>45</v>
      </c>
      <c r="R127" s="1" t="s">
        <v>45</v>
      </c>
      <c r="S127" s="1">
        <v>100</v>
      </c>
      <c r="T127" s="64"/>
      <c r="U127" s="64"/>
    </row>
    <row r="128" spans="1:21" ht="42" customHeight="1" x14ac:dyDescent="0.25">
      <c r="A128" s="63" t="s">
        <v>80</v>
      </c>
      <c r="B128" s="59" t="s">
        <v>306</v>
      </c>
      <c r="C128" s="2"/>
      <c r="D128" s="65">
        <f>F128+H128+J128+L128</f>
        <v>0</v>
      </c>
      <c r="E128" s="65"/>
      <c r="F128" s="65"/>
      <c r="G128" s="65"/>
      <c r="H128" s="65"/>
      <c r="I128" s="65"/>
      <c r="J128" s="65"/>
      <c r="K128" s="65"/>
      <c r="L128" s="65"/>
      <c r="M128" s="65"/>
      <c r="N128" s="1"/>
      <c r="O128" s="1"/>
      <c r="P128" s="2" t="s">
        <v>44</v>
      </c>
      <c r="Q128" s="1" t="s">
        <v>45</v>
      </c>
      <c r="R128" s="1" t="s">
        <v>45</v>
      </c>
      <c r="S128" s="1">
        <v>100</v>
      </c>
      <c r="T128" s="64"/>
      <c r="U128" s="64"/>
    </row>
    <row r="129" spans="1:21" ht="54" customHeight="1" x14ac:dyDescent="0.25">
      <c r="A129" s="63" t="s">
        <v>81</v>
      </c>
      <c r="B129" s="4" t="s">
        <v>132</v>
      </c>
      <c r="C129" s="152"/>
      <c r="D129" s="153">
        <f>D130+D131+D132+D133</f>
        <v>14535.2</v>
      </c>
      <c r="E129" s="153">
        <f t="shared" ref="E129:M129" si="44">E130+E131+E132+E133</f>
        <v>14535.2</v>
      </c>
      <c r="F129" s="153">
        <f t="shared" si="44"/>
        <v>0</v>
      </c>
      <c r="G129" s="153">
        <f t="shared" si="44"/>
        <v>0</v>
      </c>
      <c r="H129" s="153">
        <f t="shared" si="44"/>
        <v>1352.2</v>
      </c>
      <c r="I129" s="153">
        <f t="shared" si="44"/>
        <v>1352.2</v>
      </c>
      <c r="J129" s="153">
        <f t="shared" si="44"/>
        <v>12519.5</v>
      </c>
      <c r="K129" s="153">
        <f t="shared" si="44"/>
        <v>12519.5</v>
      </c>
      <c r="L129" s="153">
        <f t="shared" si="44"/>
        <v>663.5</v>
      </c>
      <c r="M129" s="153">
        <f t="shared" si="44"/>
        <v>663.5</v>
      </c>
      <c r="N129" s="153">
        <v>100</v>
      </c>
      <c r="O129" s="154">
        <f>E129/D129*100</f>
        <v>100</v>
      </c>
      <c r="P129" s="4"/>
      <c r="Q129" s="4"/>
      <c r="R129" s="4"/>
      <c r="S129" s="5"/>
      <c r="T129" s="64"/>
      <c r="U129" s="64"/>
    </row>
    <row r="130" spans="1:21" ht="65.25" customHeight="1" x14ac:dyDescent="0.25">
      <c r="A130" s="63" t="s">
        <v>84</v>
      </c>
      <c r="B130" s="3" t="s">
        <v>133</v>
      </c>
      <c r="C130" s="155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3"/>
      <c r="O130" s="87"/>
      <c r="P130" s="3"/>
      <c r="Q130" s="3"/>
      <c r="R130" s="3"/>
      <c r="S130" s="5"/>
      <c r="T130" s="64"/>
      <c r="U130" s="64"/>
    </row>
    <row r="131" spans="1:21" ht="173.25" x14ac:dyDescent="0.25">
      <c r="A131" s="63" t="s">
        <v>85</v>
      </c>
      <c r="B131" s="4" t="s">
        <v>172</v>
      </c>
      <c r="C131" s="155"/>
      <c r="D131" s="152">
        <f>F131+H131+J131+L131</f>
        <v>0</v>
      </c>
      <c r="E131" s="152">
        <f>SUM(G131+I131+K131+M131)</f>
        <v>0</v>
      </c>
      <c r="F131" s="152">
        <v>0</v>
      </c>
      <c r="G131" s="152">
        <v>0</v>
      </c>
      <c r="H131" s="152">
        <v>0</v>
      </c>
      <c r="I131" s="152">
        <v>0</v>
      </c>
      <c r="J131" s="152">
        <v>0</v>
      </c>
      <c r="K131" s="152">
        <v>0</v>
      </c>
      <c r="L131" s="152">
        <v>0</v>
      </c>
      <c r="M131" s="152">
        <v>0</v>
      </c>
      <c r="N131" s="3">
        <v>100</v>
      </c>
      <c r="O131" s="87" t="e">
        <f t="shared" ref="O131" si="45">QUOTIENT(E131*100,D131)</f>
        <v>#DIV/0!</v>
      </c>
      <c r="P131" s="3" t="s">
        <v>312</v>
      </c>
      <c r="Q131" s="3">
        <v>4</v>
      </c>
      <c r="R131" s="3">
        <v>2</v>
      </c>
      <c r="S131" s="5">
        <v>50</v>
      </c>
      <c r="T131" s="64"/>
      <c r="U131" s="64"/>
    </row>
    <row r="132" spans="1:21" ht="141.75" x14ac:dyDescent="0.25">
      <c r="A132" s="63" t="s">
        <v>122</v>
      </c>
      <c r="B132" s="3" t="s">
        <v>134</v>
      </c>
      <c r="C132" s="155"/>
      <c r="D132" s="112">
        <f>F132+H132+J132+L132</f>
        <v>13183</v>
      </c>
      <c r="E132" s="112">
        <f>K132+M132+I132</f>
        <v>13183</v>
      </c>
      <c r="F132" s="112">
        <v>0</v>
      </c>
      <c r="G132" s="112">
        <v>0</v>
      </c>
      <c r="H132" s="112">
        <v>0</v>
      </c>
      <c r="I132" s="112">
        <v>0</v>
      </c>
      <c r="J132" s="112">
        <v>12519.5</v>
      </c>
      <c r="K132" s="112">
        <v>12519.5</v>
      </c>
      <c r="L132" s="112">
        <v>663.5</v>
      </c>
      <c r="M132" s="155">
        <v>663.5</v>
      </c>
      <c r="N132" s="3">
        <v>100</v>
      </c>
      <c r="O132" s="87">
        <f t="shared" ref="O132:O133" si="46">QUOTIENT(E132*100,D132)</f>
        <v>100</v>
      </c>
      <c r="P132" s="3" t="s">
        <v>48</v>
      </c>
      <c r="Q132" s="156">
        <f>D132</f>
        <v>13183</v>
      </c>
      <c r="R132" s="156">
        <f>E132</f>
        <v>13183</v>
      </c>
      <c r="S132" s="5">
        <f t="shared" ref="S132" si="47">QUOTIENT(R132*100,Q132)</f>
        <v>100</v>
      </c>
      <c r="T132" s="64"/>
      <c r="U132" s="64"/>
    </row>
    <row r="133" spans="1:21" ht="126" x14ac:dyDescent="0.25">
      <c r="A133" s="63" t="s">
        <v>154</v>
      </c>
      <c r="B133" s="3" t="s">
        <v>173</v>
      </c>
      <c r="C133" s="155"/>
      <c r="D133" s="112">
        <f>F133+H133+J133+L133</f>
        <v>1352.2</v>
      </c>
      <c r="E133" s="112">
        <f>K133+M133+I133+G133</f>
        <v>1352.2</v>
      </c>
      <c r="F133" s="112">
        <v>0</v>
      </c>
      <c r="G133" s="112">
        <v>0</v>
      </c>
      <c r="H133" s="112">
        <v>1352.2</v>
      </c>
      <c r="I133" s="112">
        <v>1352.2</v>
      </c>
      <c r="J133" s="112">
        <v>0</v>
      </c>
      <c r="K133" s="112">
        <v>0</v>
      </c>
      <c r="L133" s="112">
        <v>0</v>
      </c>
      <c r="M133" s="155">
        <v>0</v>
      </c>
      <c r="N133" s="3">
        <v>100</v>
      </c>
      <c r="O133" s="87">
        <f t="shared" si="46"/>
        <v>100</v>
      </c>
      <c r="P133" s="3"/>
      <c r="Q133" s="3"/>
      <c r="R133" s="3"/>
      <c r="S133" s="5"/>
      <c r="T133" s="64"/>
      <c r="U133" s="64"/>
    </row>
    <row r="134" spans="1:21" ht="63" x14ac:dyDescent="0.25">
      <c r="A134" s="63" t="s">
        <v>86</v>
      </c>
      <c r="B134" s="59" t="s">
        <v>307</v>
      </c>
      <c r="C134" s="2"/>
      <c r="D134" s="65">
        <f t="shared" ref="D134:M134" si="48">D135+D140+D144</f>
        <v>6401.7999999999993</v>
      </c>
      <c r="E134" s="65">
        <f t="shared" si="48"/>
        <v>6401.7999999999993</v>
      </c>
      <c r="F134" s="65">
        <f t="shared" si="48"/>
        <v>0</v>
      </c>
      <c r="G134" s="65">
        <f t="shared" si="48"/>
        <v>0</v>
      </c>
      <c r="H134" s="65">
        <f t="shared" si="48"/>
        <v>0</v>
      </c>
      <c r="I134" s="65">
        <f t="shared" si="48"/>
        <v>0</v>
      </c>
      <c r="J134" s="65">
        <f>J135+J140+J144</f>
        <v>6401.7999999999993</v>
      </c>
      <c r="K134" s="65">
        <f>K144+K140</f>
        <v>6401.7999999999993</v>
      </c>
      <c r="L134" s="65">
        <f t="shared" si="48"/>
        <v>0</v>
      </c>
      <c r="M134" s="65">
        <f t="shared" si="48"/>
        <v>0</v>
      </c>
      <c r="N134" s="1">
        <v>100</v>
      </c>
      <c r="O134" s="1">
        <f t="shared" ref="O134:O144" si="49">E134/D134*100</f>
        <v>100</v>
      </c>
      <c r="P134" s="2"/>
      <c r="Q134" s="1"/>
      <c r="R134" s="1"/>
      <c r="S134" s="1"/>
      <c r="T134" s="64"/>
      <c r="U134" s="64"/>
    </row>
    <row r="135" spans="1:21" ht="94.5" x14ac:dyDescent="0.25">
      <c r="A135" s="63" t="s">
        <v>87</v>
      </c>
      <c r="B135" s="59" t="s">
        <v>308</v>
      </c>
      <c r="C135" s="2"/>
      <c r="D135" s="65">
        <f t="shared" ref="D135:D145" si="50">F135+H135+J135+L135</f>
        <v>0</v>
      </c>
      <c r="E135" s="65"/>
      <c r="F135" s="65"/>
      <c r="G135" s="65"/>
      <c r="H135" s="65"/>
      <c r="I135" s="65"/>
      <c r="J135" s="65"/>
      <c r="K135" s="65"/>
      <c r="L135" s="65"/>
      <c r="M135" s="65"/>
      <c r="N135" s="1"/>
      <c r="O135" s="1"/>
      <c r="P135" s="2" t="s">
        <v>50</v>
      </c>
      <c r="Q135" s="1">
        <v>5000</v>
      </c>
      <c r="R135" s="1">
        <v>5013</v>
      </c>
      <c r="S135" s="1">
        <f t="shared" ref="S135:S145" si="51">R135/Q135*100</f>
        <v>100.25999999999999</v>
      </c>
      <c r="T135" s="64"/>
      <c r="U135" s="64"/>
    </row>
    <row r="136" spans="1:21" ht="126" x14ac:dyDescent="0.25">
      <c r="A136" s="63" t="s">
        <v>123</v>
      </c>
      <c r="B136" s="2" t="s">
        <v>88</v>
      </c>
      <c r="C136" s="2"/>
      <c r="D136" s="65">
        <v>0</v>
      </c>
      <c r="E136" s="65"/>
      <c r="F136" s="65"/>
      <c r="G136" s="65"/>
      <c r="H136" s="65"/>
      <c r="I136" s="65"/>
      <c r="J136" s="65"/>
      <c r="K136" s="65"/>
      <c r="L136" s="65"/>
      <c r="M136" s="65"/>
      <c r="N136" s="1"/>
      <c r="O136" s="1"/>
      <c r="P136" s="2" t="s">
        <v>51</v>
      </c>
      <c r="Q136" s="1" t="s">
        <v>45</v>
      </c>
      <c r="R136" s="1" t="s">
        <v>45</v>
      </c>
      <c r="S136" s="1">
        <v>100</v>
      </c>
      <c r="T136" s="64"/>
      <c r="U136" s="64"/>
    </row>
    <row r="137" spans="1:21" ht="110.25" x14ac:dyDescent="0.25">
      <c r="A137" s="63" t="s">
        <v>124</v>
      </c>
      <c r="B137" s="2" t="s">
        <v>95</v>
      </c>
      <c r="C137" s="2"/>
      <c r="D137" s="65">
        <v>0</v>
      </c>
      <c r="E137" s="65"/>
      <c r="F137" s="65"/>
      <c r="G137" s="65"/>
      <c r="H137" s="65"/>
      <c r="I137" s="65"/>
      <c r="J137" s="65"/>
      <c r="K137" s="65"/>
      <c r="L137" s="65"/>
      <c r="M137" s="65"/>
      <c r="N137" s="1"/>
      <c r="O137" s="1"/>
      <c r="P137" s="2" t="s">
        <v>52</v>
      </c>
      <c r="Q137" s="1" t="s">
        <v>45</v>
      </c>
      <c r="R137" s="1" t="s">
        <v>45</v>
      </c>
      <c r="S137" s="1">
        <v>100</v>
      </c>
      <c r="T137" s="64"/>
      <c r="U137" s="64"/>
    </row>
    <row r="138" spans="1:21" ht="110.25" x14ac:dyDescent="0.25">
      <c r="A138" s="63" t="s">
        <v>125</v>
      </c>
      <c r="B138" s="2" t="s">
        <v>96</v>
      </c>
      <c r="C138" s="2"/>
      <c r="D138" s="65">
        <v>0</v>
      </c>
      <c r="E138" s="65"/>
      <c r="F138" s="65"/>
      <c r="G138" s="65"/>
      <c r="H138" s="65"/>
      <c r="I138" s="65"/>
      <c r="J138" s="65"/>
      <c r="K138" s="65"/>
      <c r="L138" s="65"/>
      <c r="M138" s="65"/>
      <c r="N138" s="1"/>
      <c r="O138" s="1"/>
      <c r="P138" s="2" t="s">
        <v>53</v>
      </c>
      <c r="Q138" s="1">
        <v>4</v>
      </c>
      <c r="R138" s="1">
        <v>3</v>
      </c>
      <c r="S138" s="1">
        <f t="shared" si="51"/>
        <v>75</v>
      </c>
      <c r="T138" s="64"/>
      <c r="U138" s="64"/>
    </row>
    <row r="139" spans="1:21" ht="69.75" customHeight="1" x14ac:dyDescent="0.25">
      <c r="A139" s="63" t="s">
        <v>126</v>
      </c>
      <c r="B139" s="2" t="s">
        <v>90</v>
      </c>
      <c r="C139" s="2"/>
      <c r="D139" s="65">
        <v>0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1"/>
      <c r="O139" s="1"/>
      <c r="P139" s="2" t="s">
        <v>50</v>
      </c>
      <c r="Q139" s="1">
        <v>5000</v>
      </c>
      <c r="R139" s="1">
        <v>5013</v>
      </c>
      <c r="S139" s="1">
        <f t="shared" si="51"/>
        <v>100.25999999999999</v>
      </c>
      <c r="T139" s="64"/>
      <c r="U139" s="64"/>
    </row>
    <row r="140" spans="1:21" ht="94.5" x14ac:dyDescent="0.25">
      <c r="A140" s="63" t="s">
        <v>89</v>
      </c>
      <c r="B140" s="59" t="s">
        <v>309</v>
      </c>
      <c r="C140" s="2"/>
      <c r="D140" s="65">
        <f>F140+H140+J140+L140</f>
        <v>6372.4</v>
      </c>
      <c r="E140" s="65">
        <f>M140+K140</f>
        <v>6372.4</v>
      </c>
      <c r="F140" s="65">
        <f>F141+F142+F143</f>
        <v>0</v>
      </c>
      <c r="G140" s="65">
        <f t="shared" ref="G140:I140" si="52">G141+G142+G143</f>
        <v>0</v>
      </c>
      <c r="H140" s="65">
        <f t="shared" si="52"/>
        <v>0</v>
      </c>
      <c r="I140" s="65">
        <f t="shared" si="52"/>
        <v>0</v>
      </c>
      <c r="J140" s="65">
        <v>6372.4</v>
      </c>
      <c r="K140" s="65">
        <v>6372.4</v>
      </c>
      <c r="L140" s="65">
        <v>0</v>
      </c>
      <c r="M140" s="65">
        <v>0</v>
      </c>
      <c r="N140" s="1">
        <v>100</v>
      </c>
      <c r="O140" s="1">
        <f t="shared" si="49"/>
        <v>100</v>
      </c>
      <c r="P140" s="2" t="s">
        <v>54</v>
      </c>
      <c r="Q140" s="1">
        <v>7</v>
      </c>
      <c r="R140" s="1">
        <v>7</v>
      </c>
      <c r="S140" s="1">
        <f t="shared" si="51"/>
        <v>100</v>
      </c>
      <c r="T140" s="64"/>
      <c r="U140" s="64"/>
    </row>
    <row r="141" spans="1:21" ht="69" customHeight="1" x14ac:dyDescent="0.25">
      <c r="A141" s="63" t="s">
        <v>127</v>
      </c>
      <c r="B141" s="2" t="s">
        <v>91</v>
      </c>
      <c r="C141" s="2"/>
      <c r="D141" s="65">
        <f>L141</f>
        <v>0</v>
      </c>
      <c r="E141" s="65">
        <f>M141</f>
        <v>0</v>
      </c>
      <c r="F141" s="65"/>
      <c r="G141" s="65"/>
      <c r="H141" s="65"/>
      <c r="I141" s="65"/>
      <c r="J141" s="65"/>
      <c r="K141" s="65"/>
      <c r="L141" s="65">
        <v>0</v>
      </c>
      <c r="M141" s="65">
        <v>0</v>
      </c>
      <c r="N141" s="1"/>
      <c r="O141" s="1"/>
      <c r="P141" s="2" t="s">
        <v>55</v>
      </c>
      <c r="Q141" s="1">
        <v>7</v>
      </c>
      <c r="R141" s="1">
        <v>7</v>
      </c>
      <c r="S141" s="1">
        <f t="shared" si="51"/>
        <v>100</v>
      </c>
      <c r="T141" s="64"/>
      <c r="U141" s="64"/>
    </row>
    <row r="142" spans="1:21" ht="144.6" customHeight="1" x14ac:dyDescent="0.25">
      <c r="A142" s="63" t="s">
        <v>120</v>
      </c>
      <c r="B142" s="2" t="s">
        <v>92</v>
      </c>
      <c r="C142" s="2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1"/>
      <c r="O142" s="1"/>
      <c r="P142" s="2" t="s">
        <v>49</v>
      </c>
      <c r="Q142" s="1"/>
      <c r="R142" s="1"/>
      <c r="S142" s="1"/>
      <c r="T142" s="64"/>
      <c r="U142" s="64"/>
    </row>
    <row r="143" spans="1:21" ht="33" customHeight="1" x14ac:dyDescent="0.25">
      <c r="A143" s="63" t="s">
        <v>121</v>
      </c>
      <c r="B143" s="2" t="s">
        <v>93</v>
      </c>
      <c r="C143" s="2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1"/>
      <c r="O143" s="1"/>
      <c r="P143" s="2"/>
      <c r="Q143" s="1"/>
      <c r="R143" s="1"/>
      <c r="S143" s="1"/>
      <c r="T143" s="64"/>
      <c r="U143" s="64"/>
    </row>
    <row r="144" spans="1:21" ht="117.6" customHeight="1" x14ac:dyDescent="0.25">
      <c r="A144" s="63" t="s">
        <v>94</v>
      </c>
      <c r="B144" s="59" t="s">
        <v>310</v>
      </c>
      <c r="C144" s="2"/>
      <c r="D144" s="65">
        <f>J144</f>
        <v>29.4</v>
      </c>
      <c r="E144" s="65">
        <f>K144</f>
        <v>29.4</v>
      </c>
      <c r="F144" s="65"/>
      <c r="G144" s="65"/>
      <c r="H144" s="65"/>
      <c r="I144" s="65"/>
      <c r="J144" s="65">
        <v>29.4</v>
      </c>
      <c r="K144" s="65">
        <v>29.4</v>
      </c>
      <c r="L144" s="65">
        <v>0</v>
      </c>
      <c r="M144" s="65">
        <v>0</v>
      </c>
      <c r="N144" s="1">
        <v>100</v>
      </c>
      <c r="O144" s="1">
        <f t="shared" si="49"/>
        <v>100</v>
      </c>
      <c r="P144" s="2" t="s">
        <v>56</v>
      </c>
      <c r="Q144" s="1">
        <v>4</v>
      </c>
      <c r="R144" s="1">
        <v>4</v>
      </c>
      <c r="S144" s="1">
        <f t="shared" si="51"/>
        <v>100</v>
      </c>
      <c r="T144" s="64"/>
      <c r="U144" s="64"/>
    </row>
    <row r="145" spans="1:21" ht="141.75" x14ac:dyDescent="0.25">
      <c r="A145" s="63" t="s">
        <v>128</v>
      </c>
      <c r="B145" s="59" t="s">
        <v>21</v>
      </c>
      <c r="C145" s="2"/>
      <c r="D145" s="65">
        <f t="shared" si="50"/>
        <v>0</v>
      </c>
      <c r="E145" s="65">
        <v>0</v>
      </c>
      <c r="F145" s="65"/>
      <c r="G145" s="65"/>
      <c r="H145" s="65"/>
      <c r="I145" s="65"/>
      <c r="J145" s="65"/>
      <c r="K145" s="65"/>
      <c r="L145" s="65"/>
      <c r="M145" s="65"/>
      <c r="N145" s="1"/>
      <c r="O145" s="1"/>
      <c r="P145" s="2" t="s">
        <v>57</v>
      </c>
      <c r="Q145" s="1">
        <v>80</v>
      </c>
      <c r="R145" s="1">
        <v>100</v>
      </c>
      <c r="S145" s="1">
        <f t="shared" si="51"/>
        <v>125</v>
      </c>
      <c r="T145" s="64"/>
      <c r="U145" s="64"/>
    </row>
    <row r="146" spans="1:21" ht="144" customHeight="1" x14ac:dyDescent="0.25">
      <c r="A146" s="157">
        <v>6</v>
      </c>
      <c r="B146" s="158" t="s">
        <v>169</v>
      </c>
      <c r="C146" s="6" t="s">
        <v>315</v>
      </c>
      <c r="D146" s="159">
        <f>D147+D151+D162</f>
        <v>213602</v>
      </c>
      <c r="E146" s="159">
        <f>E147+E151+E162</f>
        <v>211763.09999999998</v>
      </c>
      <c r="F146" s="159">
        <f t="shared" ref="F146:M146" si="53">F147+F151+F162</f>
        <v>41672.9</v>
      </c>
      <c r="G146" s="159">
        <f t="shared" si="53"/>
        <v>41672.9</v>
      </c>
      <c r="H146" s="159">
        <f>H147+H151+H162</f>
        <v>30613.8</v>
      </c>
      <c r="I146" s="159">
        <f t="shared" si="53"/>
        <v>30613.8</v>
      </c>
      <c r="J146" s="159">
        <f t="shared" si="53"/>
        <v>141315.29999999999</v>
      </c>
      <c r="K146" s="159">
        <f t="shared" si="53"/>
        <v>139476.40000000002</v>
      </c>
      <c r="L146" s="159">
        <f t="shared" si="53"/>
        <v>0</v>
      </c>
      <c r="M146" s="159">
        <f t="shared" si="53"/>
        <v>0</v>
      </c>
      <c r="N146" s="7">
        <v>100</v>
      </c>
      <c r="O146" s="7">
        <f t="shared" ref="O146:O158" si="54">E146/D146*100</f>
        <v>99.139099821162716</v>
      </c>
      <c r="P146" s="160"/>
      <c r="Q146" s="7"/>
      <c r="R146" s="7"/>
      <c r="S146" s="7"/>
      <c r="T146" s="64"/>
      <c r="U146" s="64"/>
    </row>
    <row r="147" spans="1:21" ht="171.6" customHeight="1" x14ac:dyDescent="0.25">
      <c r="A147" s="8" t="s">
        <v>97</v>
      </c>
      <c r="B147" s="11" t="s">
        <v>365</v>
      </c>
      <c r="C147" s="12"/>
      <c r="D147" s="33">
        <f>J147+F147+H147</f>
        <v>58845.7</v>
      </c>
      <c r="E147" s="33">
        <f>K147+G147+I147</f>
        <v>58845.7</v>
      </c>
      <c r="F147" s="161">
        <f>F148+F149+F150</f>
        <v>0</v>
      </c>
      <c r="G147" s="161">
        <f t="shared" ref="G147:M147" si="55">G148+G149+G150</f>
        <v>0</v>
      </c>
      <c r="H147" s="161">
        <f>H148+H149+H150</f>
        <v>10386</v>
      </c>
      <c r="I147" s="161">
        <f t="shared" si="55"/>
        <v>10386</v>
      </c>
      <c r="J147" s="161">
        <f t="shared" si="55"/>
        <v>48459.7</v>
      </c>
      <c r="K147" s="161">
        <f t="shared" si="55"/>
        <v>48459.7</v>
      </c>
      <c r="L147" s="161">
        <f t="shared" si="55"/>
        <v>0</v>
      </c>
      <c r="M147" s="161">
        <f t="shared" si="55"/>
        <v>0</v>
      </c>
      <c r="N147" s="14">
        <v>100</v>
      </c>
      <c r="O147" s="14">
        <f t="shared" si="54"/>
        <v>100</v>
      </c>
      <c r="P147" s="58"/>
      <c r="Q147" s="14"/>
      <c r="R147" s="14"/>
      <c r="S147" s="162"/>
      <c r="T147" s="64"/>
      <c r="U147" s="64"/>
    </row>
    <row r="148" spans="1:21" ht="171.6" customHeight="1" x14ac:dyDescent="0.25">
      <c r="A148" s="8" t="s">
        <v>98</v>
      </c>
      <c r="B148" s="12" t="s">
        <v>366</v>
      </c>
      <c r="C148" s="12"/>
      <c r="D148" s="33">
        <f>J148+F148+H148</f>
        <v>1402.1</v>
      </c>
      <c r="E148" s="33">
        <f>K148+G148+I148</f>
        <v>1402.1</v>
      </c>
      <c r="F148" s="33"/>
      <c r="G148" s="33"/>
      <c r="H148" s="33"/>
      <c r="I148" s="33"/>
      <c r="J148" s="33">
        <v>1402.1</v>
      </c>
      <c r="K148" s="33">
        <v>1402.1</v>
      </c>
      <c r="L148" s="33"/>
      <c r="M148" s="33"/>
      <c r="N148" s="18">
        <v>100</v>
      </c>
      <c r="O148" s="18">
        <f>E148/D148*100</f>
        <v>100</v>
      </c>
      <c r="P148" s="12" t="s">
        <v>58</v>
      </c>
      <c r="Q148" s="18">
        <v>0</v>
      </c>
      <c r="R148" s="18">
        <v>0</v>
      </c>
      <c r="S148" s="34">
        <v>0</v>
      </c>
      <c r="T148" s="64"/>
      <c r="U148" s="64"/>
    </row>
    <row r="149" spans="1:21" ht="171.6" customHeight="1" x14ac:dyDescent="0.25">
      <c r="A149" s="8" t="s">
        <v>99</v>
      </c>
      <c r="B149" s="12" t="s">
        <v>367</v>
      </c>
      <c r="C149" s="12"/>
      <c r="D149" s="33">
        <f>J149+F149+H149</f>
        <v>44921.8</v>
      </c>
      <c r="E149" s="33">
        <f t="shared" ref="E149:E150" si="56">K149+G149+I149</f>
        <v>44921.8</v>
      </c>
      <c r="F149" s="33"/>
      <c r="G149" s="33"/>
      <c r="H149" s="33">
        <v>10386</v>
      </c>
      <c r="I149" s="33">
        <v>10386</v>
      </c>
      <c r="J149" s="33">
        <v>34535.800000000003</v>
      </c>
      <c r="K149" s="33">
        <v>34535.800000000003</v>
      </c>
      <c r="L149" s="33"/>
      <c r="M149" s="33"/>
      <c r="N149" s="18">
        <v>100</v>
      </c>
      <c r="O149" s="18">
        <f>E149/D149*100</f>
        <v>100</v>
      </c>
      <c r="P149" s="12" t="s">
        <v>59</v>
      </c>
      <c r="Q149" s="18">
        <v>2</v>
      </c>
      <c r="R149" s="18">
        <v>2</v>
      </c>
      <c r="S149" s="34">
        <f t="shared" ref="S149:S155" si="57">R149/Q149*100</f>
        <v>100</v>
      </c>
      <c r="T149" s="64"/>
      <c r="U149" s="64"/>
    </row>
    <row r="150" spans="1:21" ht="171.6" customHeight="1" x14ac:dyDescent="0.25">
      <c r="A150" s="8" t="s">
        <v>100</v>
      </c>
      <c r="B150" s="12" t="s">
        <v>368</v>
      </c>
      <c r="C150" s="12"/>
      <c r="D150" s="33">
        <f t="shared" ref="D150" si="58">J150+F150+H150</f>
        <v>12521.8</v>
      </c>
      <c r="E150" s="33">
        <f t="shared" si="56"/>
        <v>12521.8</v>
      </c>
      <c r="F150" s="33"/>
      <c r="G150" s="33"/>
      <c r="H150" s="33">
        <v>0</v>
      </c>
      <c r="I150" s="33">
        <v>0</v>
      </c>
      <c r="J150" s="33">
        <v>12521.8</v>
      </c>
      <c r="K150" s="33">
        <v>12521.8</v>
      </c>
      <c r="L150" s="33"/>
      <c r="M150" s="33"/>
      <c r="N150" s="18">
        <v>100</v>
      </c>
      <c r="O150" s="18">
        <f t="shared" si="54"/>
        <v>100</v>
      </c>
      <c r="P150" s="12" t="s">
        <v>60</v>
      </c>
      <c r="Q150" s="18" t="s">
        <v>45</v>
      </c>
      <c r="R150" s="18" t="s">
        <v>45</v>
      </c>
      <c r="S150" s="34">
        <v>100</v>
      </c>
      <c r="T150" s="64"/>
      <c r="U150" s="64"/>
    </row>
    <row r="151" spans="1:21" ht="171.6" customHeight="1" x14ac:dyDescent="0.25">
      <c r="A151" s="15" t="s">
        <v>101</v>
      </c>
      <c r="B151" s="12" t="s">
        <v>369</v>
      </c>
      <c r="C151" s="12"/>
      <c r="D151" s="161">
        <f t="shared" ref="D151" si="59">D152+D153+D154+D155+D156+D157+D158+D159+D160+D161</f>
        <v>123273.8</v>
      </c>
      <c r="E151" s="161">
        <f>E152+E153+E154+E155+E156+E157+E158+E159+E160+E161</f>
        <v>121770.6</v>
      </c>
      <c r="F151" s="161">
        <f t="shared" ref="F151:M151" si="60">F152+F153+F154+F155+F156+F157+F158+F159+F160+F161</f>
        <v>41672.9</v>
      </c>
      <c r="G151" s="161">
        <f t="shared" si="60"/>
        <v>41672.9</v>
      </c>
      <c r="H151" s="161">
        <f t="shared" si="60"/>
        <v>20227.8</v>
      </c>
      <c r="I151" s="161">
        <f t="shared" si="60"/>
        <v>20227.8</v>
      </c>
      <c r="J151" s="161">
        <f t="shared" si="60"/>
        <v>61373.1</v>
      </c>
      <c r="K151" s="161">
        <f t="shared" si="60"/>
        <v>59869.9</v>
      </c>
      <c r="L151" s="161">
        <f t="shared" si="60"/>
        <v>0</v>
      </c>
      <c r="M151" s="161">
        <f t="shared" si="60"/>
        <v>0</v>
      </c>
      <c r="N151" s="14">
        <v>100</v>
      </c>
      <c r="O151" s="14">
        <f t="shared" si="54"/>
        <v>98.78060058179436</v>
      </c>
      <c r="P151" s="163"/>
      <c r="Q151" s="14"/>
      <c r="R151" s="14"/>
      <c r="S151" s="14"/>
      <c r="T151" s="64"/>
      <c r="U151" s="64"/>
    </row>
    <row r="152" spans="1:21" ht="171.6" customHeight="1" x14ac:dyDescent="0.25">
      <c r="A152" s="8" t="s">
        <v>102</v>
      </c>
      <c r="B152" s="12" t="s">
        <v>370</v>
      </c>
      <c r="C152" s="12"/>
      <c r="D152" s="33">
        <v>0</v>
      </c>
      <c r="E152" s="33">
        <v>0</v>
      </c>
      <c r="F152" s="33"/>
      <c r="G152" s="33"/>
      <c r="H152" s="33"/>
      <c r="I152" s="33"/>
      <c r="J152" s="33"/>
      <c r="K152" s="33"/>
      <c r="L152" s="33"/>
      <c r="M152" s="33"/>
      <c r="N152" s="18"/>
      <c r="O152" s="18"/>
      <c r="P152" s="12" t="s">
        <v>61</v>
      </c>
      <c r="Q152" s="18">
        <v>100</v>
      </c>
      <c r="R152" s="18">
        <v>100</v>
      </c>
      <c r="S152" s="34">
        <f t="shared" si="57"/>
        <v>100</v>
      </c>
      <c r="T152" s="64"/>
      <c r="U152" s="64"/>
    </row>
    <row r="153" spans="1:21" ht="171.6" customHeight="1" x14ac:dyDescent="0.25">
      <c r="A153" s="8" t="s">
        <v>103</v>
      </c>
      <c r="B153" s="12" t="s">
        <v>371</v>
      </c>
      <c r="C153" s="12"/>
      <c r="D153" s="33">
        <f t="shared" ref="D153:E154" si="61">J153</f>
        <v>0</v>
      </c>
      <c r="E153" s="33">
        <f t="shared" si="61"/>
        <v>0</v>
      </c>
      <c r="F153" s="33"/>
      <c r="G153" s="33"/>
      <c r="H153" s="33"/>
      <c r="I153" s="33"/>
      <c r="J153" s="33"/>
      <c r="K153" s="33"/>
      <c r="L153" s="33"/>
      <c r="M153" s="33"/>
      <c r="N153" s="18"/>
      <c r="O153" s="18"/>
      <c r="P153" s="12" t="s">
        <v>62</v>
      </c>
      <c r="Q153" s="18">
        <v>15</v>
      </c>
      <c r="R153" s="18">
        <v>6.3</v>
      </c>
      <c r="S153" s="34">
        <f t="shared" si="57"/>
        <v>42</v>
      </c>
      <c r="T153" s="64"/>
      <c r="U153" s="64"/>
    </row>
    <row r="154" spans="1:21" ht="171.6" customHeight="1" x14ac:dyDescent="0.25">
      <c r="A154" s="8" t="s">
        <v>104</v>
      </c>
      <c r="B154" s="12" t="s">
        <v>372</v>
      </c>
      <c r="C154" s="12"/>
      <c r="D154" s="35">
        <f t="shared" si="61"/>
        <v>0</v>
      </c>
      <c r="E154" s="35">
        <f t="shared" si="61"/>
        <v>0</v>
      </c>
      <c r="F154" s="35"/>
      <c r="G154" s="35"/>
      <c r="H154" s="35"/>
      <c r="I154" s="35"/>
      <c r="J154" s="35"/>
      <c r="K154" s="35"/>
      <c r="L154" s="35"/>
      <c r="M154" s="35"/>
      <c r="N154" s="9"/>
      <c r="O154" s="9"/>
      <c r="P154" s="12" t="s">
        <v>63</v>
      </c>
      <c r="Q154" s="18">
        <v>9</v>
      </c>
      <c r="R154" s="18">
        <v>4</v>
      </c>
      <c r="S154" s="34">
        <f t="shared" si="57"/>
        <v>44.444444444444443</v>
      </c>
      <c r="T154" s="64"/>
      <c r="U154" s="64"/>
    </row>
    <row r="155" spans="1:21" ht="171.6" customHeight="1" x14ac:dyDescent="0.25">
      <c r="A155" s="8" t="s">
        <v>105</v>
      </c>
      <c r="B155" s="12" t="s">
        <v>373</v>
      </c>
      <c r="C155" s="12"/>
      <c r="D155" s="33">
        <f t="shared" ref="D155:E157" si="62">J155+H155+F155</f>
        <v>65965.600000000006</v>
      </c>
      <c r="E155" s="33">
        <f t="shared" si="62"/>
        <v>65965.600000000006</v>
      </c>
      <c r="F155" s="33">
        <v>41599.9</v>
      </c>
      <c r="G155" s="33">
        <v>41599.9</v>
      </c>
      <c r="H155" s="33">
        <v>7533</v>
      </c>
      <c r="I155" s="33">
        <v>7533</v>
      </c>
      <c r="J155" s="33">
        <v>16832.7</v>
      </c>
      <c r="K155" s="33">
        <v>16832.7</v>
      </c>
      <c r="L155" s="33"/>
      <c r="M155" s="33"/>
      <c r="N155" s="18">
        <v>100</v>
      </c>
      <c r="O155" s="18">
        <f t="shared" si="54"/>
        <v>100</v>
      </c>
      <c r="P155" s="12" t="s">
        <v>64</v>
      </c>
      <c r="Q155" s="17">
        <v>1323.3</v>
      </c>
      <c r="R155" s="17">
        <v>1461.8</v>
      </c>
      <c r="S155" s="34">
        <f t="shared" si="57"/>
        <v>110.46625859593439</v>
      </c>
      <c r="T155" s="64"/>
      <c r="U155" s="64"/>
    </row>
    <row r="156" spans="1:21" ht="171.6" customHeight="1" x14ac:dyDescent="0.25">
      <c r="A156" s="8" t="s">
        <v>106</v>
      </c>
      <c r="B156" s="12" t="s">
        <v>374</v>
      </c>
      <c r="C156" s="12"/>
      <c r="D156" s="33">
        <f t="shared" si="62"/>
        <v>10869.2</v>
      </c>
      <c r="E156" s="33">
        <f t="shared" si="62"/>
        <v>10869.2</v>
      </c>
      <c r="F156" s="33"/>
      <c r="G156" s="33"/>
      <c r="H156" s="33"/>
      <c r="I156" s="33"/>
      <c r="J156" s="33">
        <v>10869.2</v>
      </c>
      <c r="K156" s="33">
        <v>10869.2</v>
      </c>
      <c r="L156" s="33"/>
      <c r="M156" s="33"/>
      <c r="N156" s="18">
        <v>100</v>
      </c>
      <c r="O156" s="18">
        <f t="shared" si="54"/>
        <v>100</v>
      </c>
      <c r="P156" s="12" t="s">
        <v>65</v>
      </c>
      <c r="Q156" s="18" t="s">
        <v>375</v>
      </c>
      <c r="R156" s="18" t="s">
        <v>375</v>
      </c>
      <c r="S156" s="34">
        <v>100</v>
      </c>
      <c r="T156" s="64"/>
      <c r="U156" s="64"/>
    </row>
    <row r="157" spans="1:21" ht="171.6" customHeight="1" x14ac:dyDescent="0.25">
      <c r="A157" s="8" t="s">
        <v>107</v>
      </c>
      <c r="B157" s="12" t="s">
        <v>376</v>
      </c>
      <c r="C157" s="12"/>
      <c r="D157" s="33">
        <f t="shared" si="62"/>
        <v>32312.899999999998</v>
      </c>
      <c r="E157" s="33">
        <f t="shared" si="62"/>
        <v>32229.200000000001</v>
      </c>
      <c r="F157" s="33">
        <v>73</v>
      </c>
      <c r="G157" s="33">
        <v>73</v>
      </c>
      <c r="H157" s="33">
        <v>2095.3000000000002</v>
      </c>
      <c r="I157" s="33">
        <v>2095.3000000000002</v>
      </c>
      <c r="J157" s="33">
        <v>30144.6</v>
      </c>
      <c r="K157" s="33">
        <v>30060.9</v>
      </c>
      <c r="L157" s="33"/>
      <c r="M157" s="33"/>
      <c r="N157" s="18">
        <v>100</v>
      </c>
      <c r="O157" s="18">
        <f t="shared" si="54"/>
        <v>99.740970324545316</v>
      </c>
      <c r="P157" s="12" t="s">
        <v>28</v>
      </c>
      <c r="Q157" s="18" t="s">
        <v>375</v>
      </c>
      <c r="R157" s="18" t="s">
        <v>45</v>
      </c>
      <c r="S157" s="34">
        <v>0</v>
      </c>
      <c r="T157" s="64"/>
      <c r="U157" s="64"/>
    </row>
    <row r="158" spans="1:21" ht="171.6" customHeight="1" x14ac:dyDescent="0.25">
      <c r="A158" s="8" t="s">
        <v>108</v>
      </c>
      <c r="B158" s="12" t="s">
        <v>377</v>
      </c>
      <c r="C158" s="12"/>
      <c r="D158" s="33">
        <f>J158</f>
        <v>500</v>
      </c>
      <c r="E158" s="33">
        <f>K158</f>
        <v>500</v>
      </c>
      <c r="F158" s="33"/>
      <c r="G158" s="33"/>
      <c r="H158" s="33"/>
      <c r="I158" s="33"/>
      <c r="J158" s="33">
        <v>500</v>
      </c>
      <c r="K158" s="33">
        <v>500</v>
      </c>
      <c r="L158" s="33"/>
      <c r="M158" s="33"/>
      <c r="N158" s="18">
        <v>100</v>
      </c>
      <c r="O158" s="18">
        <f t="shared" si="54"/>
        <v>100</v>
      </c>
      <c r="P158" s="12" t="s">
        <v>66</v>
      </c>
      <c r="Q158" s="18" t="s">
        <v>45</v>
      </c>
      <c r="R158" s="18" t="s">
        <v>45</v>
      </c>
      <c r="S158" s="34">
        <v>100</v>
      </c>
      <c r="T158" s="64"/>
      <c r="U158" s="64"/>
    </row>
    <row r="159" spans="1:21" ht="38.25" x14ac:dyDescent="0.25">
      <c r="A159" s="8" t="s">
        <v>170</v>
      </c>
      <c r="B159" s="11" t="s">
        <v>378</v>
      </c>
      <c r="C159" s="12"/>
      <c r="D159" s="33">
        <f t="shared" ref="D159:E161" si="63">F159+H159+J159</f>
        <v>0</v>
      </c>
      <c r="E159" s="33">
        <f t="shared" si="63"/>
        <v>0</v>
      </c>
      <c r="F159" s="33"/>
      <c r="G159" s="33"/>
      <c r="H159" s="33">
        <v>0</v>
      </c>
      <c r="I159" s="33">
        <v>0</v>
      </c>
      <c r="J159" s="35">
        <v>0</v>
      </c>
      <c r="K159" s="35">
        <v>0</v>
      </c>
      <c r="L159" s="33"/>
      <c r="M159" s="33"/>
      <c r="N159" s="18">
        <v>100</v>
      </c>
      <c r="O159" s="18">
        <v>100</v>
      </c>
      <c r="P159" s="12" t="s">
        <v>28</v>
      </c>
      <c r="Q159" s="18" t="s">
        <v>375</v>
      </c>
      <c r="R159" s="18" t="s">
        <v>375</v>
      </c>
      <c r="S159" s="34">
        <v>100</v>
      </c>
      <c r="T159" s="64"/>
      <c r="U159" s="64"/>
    </row>
    <row r="160" spans="1:21" ht="38.25" x14ac:dyDescent="0.25">
      <c r="A160" s="8" t="s">
        <v>171</v>
      </c>
      <c r="B160" s="11" t="s">
        <v>379</v>
      </c>
      <c r="C160" s="12"/>
      <c r="D160" s="33">
        <f t="shared" si="63"/>
        <v>0</v>
      </c>
      <c r="E160" s="33">
        <f t="shared" si="63"/>
        <v>0</v>
      </c>
      <c r="F160" s="33"/>
      <c r="G160" s="33"/>
      <c r="H160" s="33">
        <v>0</v>
      </c>
      <c r="I160" s="33">
        <v>0</v>
      </c>
      <c r="J160" s="33">
        <v>0</v>
      </c>
      <c r="K160" s="33">
        <v>0</v>
      </c>
      <c r="L160" s="33"/>
      <c r="M160" s="33"/>
      <c r="N160" s="18">
        <v>0</v>
      </c>
      <c r="O160" s="18">
        <v>0</v>
      </c>
      <c r="P160" s="12"/>
      <c r="Q160" s="18"/>
      <c r="R160" s="18"/>
      <c r="S160" s="34"/>
      <c r="T160" s="64"/>
      <c r="U160" s="64"/>
    </row>
    <row r="161" spans="1:21" ht="63.75" x14ac:dyDescent="0.25">
      <c r="A161" s="8" t="s">
        <v>302</v>
      </c>
      <c r="B161" s="11" t="s">
        <v>380</v>
      </c>
      <c r="C161" s="12"/>
      <c r="D161" s="33">
        <f t="shared" si="63"/>
        <v>13626.1</v>
      </c>
      <c r="E161" s="33">
        <f t="shared" si="63"/>
        <v>12206.6</v>
      </c>
      <c r="F161" s="33"/>
      <c r="G161" s="33"/>
      <c r="H161" s="33">
        <v>10599.5</v>
      </c>
      <c r="I161" s="33">
        <v>10599.5</v>
      </c>
      <c r="J161" s="33">
        <v>3026.6</v>
      </c>
      <c r="K161" s="33">
        <v>1607.1</v>
      </c>
      <c r="L161" s="33"/>
      <c r="M161" s="33"/>
      <c r="N161" s="18">
        <v>100</v>
      </c>
      <c r="O161" s="18">
        <f t="shared" ref="O161" si="64">E161/D161*100</f>
        <v>89.582492422630096</v>
      </c>
      <c r="P161" s="12" t="s">
        <v>28</v>
      </c>
      <c r="Q161" s="18" t="s">
        <v>375</v>
      </c>
      <c r="R161" s="18" t="s">
        <v>375</v>
      </c>
      <c r="S161" s="34">
        <v>100</v>
      </c>
      <c r="T161" s="64"/>
      <c r="U161" s="64"/>
    </row>
    <row r="162" spans="1:21" ht="39" x14ac:dyDescent="0.25">
      <c r="A162" s="8" t="s">
        <v>152</v>
      </c>
      <c r="B162" s="164" t="s">
        <v>381</v>
      </c>
      <c r="C162" s="12"/>
      <c r="D162" s="33">
        <f t="shared" ref="D162:M162" si="65">SUM(D163:D164)</f>
        <v>31482.5</v>
      </c>
      <c r="E162" s="33">
        <f t="shared" si="65"/>
        <v>31146.800000000003</v>
      </c>
      <c r="F162" s="33">
        <f t="shared" si="65"/>
        <v>0</v>
      </c>
      <c r="G162" s="33">
        <f t="shared" si="65"/>
        <v>0</v>
      </c>
      <c r="H162" s="33">
        <f t="shared" si="65"/>
        <v>0</v>
      </c>
      <c r="I162" s="33">
        <f t="shared" si="65"/>
        <v>0</v>
      </c>
      <c r="J162" s="33">
        <f t="shared" si="65"/>
        <v>31482.5</v>
      </c>
      <c r="K162" s="33">
        <f t="shared" si="65"/>
        <v>31146.800000000003</v>
      </c>
      <c r="L162" s="33">
        <f t="shared" si="65"/>
        <v>0</v>
      </c>
      <c r="M162" s="33">
        <f t="shared" si="65"/>
        <v>0</v>
      </c>
      <c r="N162" s="18">
        <v>100</v>
      </c>
      <c r="O162" s="18">
        <v>100</v>
      </c>
      <c r="P162" s="12"/>
      <c r="Q162" s="18"/>
      <c r="R162" s="18"/>
      <c r="S162" s="34"/>
      <c r="T162" s="64"/>
      <c r="U162" s="64"/>
    </row>
    <row r="163" spans="1:21" ht="77.25" x14ac:dyDescent="0.25">
      <c r="A163" s="8" t="s">
        <v>157</v>
      </c>
      <c r="B163" s="165" t="s">
        <v>382</v>
      </c>
      <c r="C163" s="12"/>
      <c r="D163" s="33">
        <f>F163+H163+J163+L163</f>
        <v>21043.9</v>
      </c>
      <c r="E163" s="33">
        <f>G163+I163+K163+M163</f>
        <v>20708.2</v>
      </c>
      <c r="F163" s="33"/>
      <c r="G163" s="33"/>
      <c r="H163" s="33"/>
      <c r="I163" s="33"/>
      <c r="J163" s="33">
        <v>21043.9</v>
      </c>
      <c r="K163" s="33">
        <v>20708.2</v>
      </c>
      <c r="L163" s="33"/>
      <c r="M163" s="33"/>
      <c r="N163" s="18">
        <v>100</v>
      </c>
      <c r="O163" s="18">
        <f t="shared" ref="O163:O164" si="66">E163/D163*100</f>
        <v>98.404763375610031</v>
      </c>
      <c r="P163" s="12" t="s">
        <v>28</v>
      </c>
      <c r="Q163" s="18" t="s">
        <v>375</v>
      </c>
      <c r="R163" s="18" t="s">
        <v>375</v>
      </c>
      <c r="S163" s="34">
        <v>100</v>
      </c>
      <c r="T163" s="64"/>
      <c r="U163" s="64"/>
    </row>
    <row r="164" spans="1:21" ht="64.5" x14ac:dyDescent="0.25">
      <c r="A164" s="8" t="s">
        <v>158</v>
      </c>
      <c r="B164" s="165" t="s">
        <v>383</v>
      </c>
      <c r="C164" s="12"/>
      <c r="D164" s="33">
        <f t="shared" ref="D164:E164" si="67">F164+H164+J164+L164</f>
        <v>10438.6</v>
      </c>
      <c r="E164" s="33">
        <f t="shared" si="67"/>
        <v>10438.6</v>
      </c>
      <c r="F164" s="33"/>
      <c r="G164" s="33"/>
      <c r="H164" s="33"/>
      <c r="I164" s="33"/>
      <c r="J164" s="33">
        <v>10438.6</v>
      </c>
      <c r="K164" s="33">
        <v>10438.6</v>
      </c>
      <c r="L164" s="33"/>
      <c r="M164" s="33"/>
      <c r="N164" s="18">
        <v>100</v>
      </c>
      <c r="O164" s="18">
        <f t="shared" si="66"/>
        <v>100</v>
      </c>
      <c r="P164" s="12" t="s">
        <v>28</v>
      </c>
      <c r="Q164" s="18" t="s">
        <v>375</v>
      </c>
      <c r="R164" s="18" t="s">
        <v>375</v>
      </c>
      <c r="S164" s="34">
        <v>100</v>
      </c>
      <c r="T164" s="64"/>
      <c r="U164" s="64"/>
    </row>
    <row r="165" spans="1:21" ht="60" x14ac:dyDescent="0.25">
      <c r="A165" s="39">
        <v>7</v>
      </c>
      <c r="B165" s="44" t="s">
        <v>135</v>
      </c>
      <c r="C165" s="39"/>
      <c r="D165" s="39">
        <f>D166+D168+D172</f>
        <v>27814.9</v>
      </c>
      <c r="E165" s="39">
        <f t="shared" ref="E165:M165" si="68">E166+E168+E172</f>
        <v>25865.000000000004</v>
      </c>
      <c r="F165" s="39">
        <f t="shared" si="68"/>
        <v>0</v>
      </c>
      <c r="G165" s="39">
        <f t="shared" si="68"/>
        <v>0</v>
      </c>
      <c r="H165" s="39">
        <f>H166+H168+H172</f>
        <v>445.8</v>
      </c>
      <c r="I165" s="39">
        <f t="shared" si="68"/>
        <v>445.8</v>
      </c>
      <c r="J165" s="39">
        <f>J166+J168+J172</f>
        <v>27369.1</v>
      </c>
      <c r="K165" s="39">
        <f t="shared" si="68"/>
        <v>25419.200000000001</v>
      </c>
      <c r="L165" s="39">
        <f t="shared" si="68"/>
        <v>0</v>
      </c>
      <c r="M165" s="39">
        <f t="shared" si="68"/>
        <v>0</v>
      </c>
      <c r="N165" s="39">
        <v>100</v>
      </c>
      <c r="O165" s="41">
        <f>E165/D165*100</f>
        <v>92.989728526796796</v>
      </c>
      <c r="P165" s="166"/>
      <c r="Q165" s="39"/>
      <c r="R165" s="39"/>
      <c r="S165" s="43"/>
      <c r="T165" s="64"/>
      <c r="U165" s="64"/>
    </row>
    <row r="166" spans="1:21" ht="60" x14ac:dyDescent="0.25">
      <c r="A166" s="36" t="s">
        <v>136</v>
      </c>
      <c r="B166" s="37" t="s">
        <v>384</v>
      </c>
      <c r="C166" s="38"/>
      <c r="D166" s="39">
        <f>D167</f>
        <v>822.40000000000009</v>
      </c>
      <c r="E166" s="39">
        <f t="shared" ref="E166:N166" si="69">E167</f>
        <v>806.40000000000009</v>
      </c>
      <c r="F166" s="40">
        <f t="shared" si="69"/>
        <v>0</v>
      </c>
      <c r="G166" s="39">
        <f t="shared" si="69"/>
        <v>0</v>
      </c>
      <c r="H166" s="39">
        <f t="shared" si="69"/>
        <v>445.8</v>
      </c>
      <c r="I166" s="39">
        <f t="shared" si="69"/>
        <v>445.8</v>
      </c>
      <c r="J166" s="39">
        <f t="shared" si="69"/>
        <v>376.6</v>
      </c>
      <c r="K166" s="39">
        <f t="shared" si="69"/>
        <v>360.6</v>
      </c>
      <c r="L166" s="39">
        <f t="shared" si="69"/>
        <v>0</v>
      </c>
      <c r="M166" s="39">
        <f t="shared" si="69"/>
        <v>0</v>
      </c>
      <c r="N166" s="39">
        <f t="shared" si="69"/>
        <v>0</v>
      </c>
      <c r="O166" s="41">
        <f>O167</f>
        <v>98.054474708171199</v>
      </c>
      <c r="P166" s="42" t="s">
        <v>385</v>
      </c>
      <c r="Q166" s="39">
        <v>2</v>
      </c>
      <c r="R166" s="39"/>
      <c r="S166" s="43">
        <f t="shared" ref="S166:S174" si="70">R166/Q166*100</f>
        <v>0</v>
      </c>
      <c r="T166" s="64"/>
      <c r="U166" s="64"/>
    </row>
    <row r="167" spans="1:21" ht="60" x14ac:dyDescent="0.25">
      <c r="A167" s="36" t="s">
        <v>139</v>
      </c>
      <c r="B167" s="44" t="s">
        <v>140</v>
      </c>
      <c r="C167" s="39"/>
      <c r="D167" s="39">
        <f>F167+H167+J167</f>
        <v>822.40000000000009</v>
      </c>
      <c r="E167" s="39">
        <f>G167+I167+K167</f>
        <v>806.40000000000009</v>
      </c>
      <c r="F167" s="40"/>
      <c r="G167" s="39"/>
      <c r="H167" s="39">
        <v>445.8</v>
      </c>
      <c r="I167" s="39">
        <v>445.8</v>
      </c>
      <c r="J167" s="39">
        <v>376.6</v>
      </c>
      <c r="K167" s="39">
        <v>360.6</v>
      </c>
      <c r="L167" s="39"/>
      <c r="M167" s="39"/>
      <c r="N167" s="39"/>
      <c r="O167" s="41">
        <f t="shared" ref="O167:O174" si="71">E167/D167*100</f>
        <v>98.054474708171199</v>
      </c>
      <c r="P167" s="42" t="s">
        <v>147</v>
      </c>
      <c r="Q167" s="39">
        <v>3</v>
      </c>
      <c r="R167" s="39">
        <v>3</v>
      </c>
      <c r="S167" s="43">
        <f t="shared" si="70"/>
        <v>100</v>
      </c>
      <c r="T167" s="64"/>
      <c r="U167" s="64"/>
    </row>
    <row r="168" spans="1:21" ht="90" x14ac:dyDescent="0.25">
      <c r="A168" s="36" t="s">
        <v>137</v>
      </c>
      <c r="B168" s="44" t="s">
        <v>142</v>
      </c>
      <c r="C168" s="39"/>
      <c r="D168" s="39">
        <f>D171</f>
        <v>1455</v>
      </c>
      <c r="E168" s="39">
        <f t="shared" ref="E168:O168" si="72">E171</f>
        <v>1455</v>
      </c>
      <c r="F168" s="40">
        <f t="shared" si="72"/>
        <v>0</v>
      </c>
      <c r="G168" s="39">
        <f t="shared" si="72"/>
        <v>0</v>
      </c>
      <c r="H168" s="39">
        <f t="shared" si="72"/>
        <v>0</v>
      </c>
      <c r="I168" s="39">
        <f t="shared" si="72"/>
        <v>0</v>
      </c>
      <c r="J168" s="39">
        <f t="shared" si="72"/>
        <v>1455</v>
      </c>
      <c r="K168" s="39">
        <f t="shared" si="72"/>
        <v>1455</v>
      </c>
      <c r="L168" s="39">
        <f t="shared" si="72"/>
        <v>0</v>
      </c>
      <c r="M168" s="39">
        <f t="shared" si="72"/>
        <v>0</v>
      </c>
      <c r="N168" s="39">
        <f t="shared" si="72"/>
        <v>0</v>
      </c>
      <c r="O168" s="39">
        <f t="shared" si="72"/>
        <v>100</v>
      </c>
      <c r="P168" s="42" t="s">
        <v>148</v>
      </c>
      <c r="Q168" s="39">
        <v>14</v>
      </c>
      <c r="R168" s="39">
        <v>14</v>
      </c>
      <c r="S168" s="43">
        <f t="shared" si="70"/>
        <v>100</v>
      </c>
      <c r="T168" s="64"/>
      <c r="U168" s="64"/>
    </row>
    <row r="169" spans="1:21" ht="75" x14ac:dyDescent="0.25">
      <c r="A169" s="36" t="s">
        <v>141</v>
      </c>
      <c r="B169" s="44" t="s">
        <v>143</v>
      </c>
      <c r="C169" s="39"/>
      <c r="D169" s="39">
        <f>H169</f>
        <v>0</v>
      </c>
      <c r="E169" s="39">
        <f>I169</f>
        <v>0</v>
      </c>
      <c r="F169" s="40"/>
      <c r="G169" s="39"/>
      <c r="H169" s="39">
        <v>0</v>
      </c>
      <c r="I169" s="39">
        <v>0</v>
      </c>
      <c r="J169" s="39">
        <v>0</v>
      </c>
      <c r="K169" s="39">
        <v>0</v>
      </c>
      <c r="L169" s="39"/>
      <c r="M169" s="39"/>
      <c r="N169" s="39"/>
      <c r="O169" s="41" t="e">
        <f t="shared" si="71"/>
        <v>#DIV/0!</v>
      </c>
      <c r="P169" s="42" t="s">
        <v>148</v>
      </c>
      <c r="Q169" s="39">
        <v>14</v>
      </c>
      <c r="R169" s="39">
        <v>14</v>
      </c>
      <c r="S169" s="43">
        <f t="shared" si="70"/>
        <v>100</v>
      </c>
      <c r="T169" s="64"/>
      <c r="U169" s="64"/>
    </row>
    <row r="170" spans="1:21" ht="91.5" customHeight="1" x14ac:dyDescent="0.25">
      <c r="A170" s="36" t="s">
        <v>144</v>
      </c>
      <c r="B170" s="44" t="s">
        <v>145</v>
      </c>
      <c r="C170" s="39"/>
      <c r="D170" s="39">
        <v>0</v>
      </c>
      <c r="E170" s="39">
        <v>0</v>
      </c>
      <c r="F170" s="40"/>
      <c r="G170" s="39"/>
      <c r="H170" s="39"/>
      <c r="I170" s="39"/>
      <c r="J170" s="39">
        <v>0</v>
      </c>
      <c r="K170" s="39">
        <v>0</v>
      </c>
      <c r="L170" s="39"/>
      <c r="M170" s="39"/>
      <c r="N170" s="39"/>
      <c r="O170" s="41" t="e">
        <f>E170/D170*100</f>
        <v>#DIV/0!</v>
      </c>
      <c r="P170" s="42" t="s">
        <v>151</v>
      </c>
      <c r="Q170" s="39">
        <v>5.9</v>
      </c>
      <c r="R170" s="39">
        <v>5.9</v>
      </c>
      <c r="S170" s="43">
        <f>R170/Q170*100</f>
        <v>100</v>
      </c>
      <c r="T170" s="64"/>
      <c r="U170" s="64"/>
    </row>
    <row r="171" spans="1:21" ht="60.75" x14ac:dyDescent="0.25">
      <c r="A171" s="45" t="s">
        <v>221</v>
      </c>
      <c r="B171" s="167" t="s">
        <v>220</v>
      </c>
      <c r="C171" s="39"/>
      <c r="D171" s="39">
        <f>F171+H171+J171</f>
        <v>1455</v>
      </c>
      <c r="E171" s="39">
        <f>G171+I171+K171</f>
        <v>1455</v>
      </c>
      <c r="F171" s="39"/>
      <c r="G171" s="39"/>
      <c r="H171" s="39"/>
      <c r="I171" s="39"/>
      <c r="J171" s="39">
        <v>1455</v>
      </c>
      <c r="K171" s="39">
        <v>1455</v>
      </c>
      <c r="L171" s="39"/>
      <c r="M171" s="39"/>
      <c r="N171" s="39"/>
      <c r="O171" s="39">
        <f>E171/D171*100</f>
        <v>100</v>
      </c>
      <c r="P171" s="39"/>
      <c r="Q171" s="39"/>
      <c r="R171" s="39"/>
      <c r="S171" s="39"/>
      <c r="T171" s="64"/>
      <c r="U171" s="64"/>
    </row>
    <row r="172" spans="1:21" ht="120" x14ac:dyDescent="0.25">
      <c r="A172" s="36" t="s">
        <v>138</v>
      </c>
      <c r="B172" s="44" t="s">
        <v>146</v>
      </c>
      <c r="C172" s="39"/>
      <c r="D172" s="39">
        <f>D173+D174</f>
        <v>25537.5</v>
      </c>
      <c r="E172" s="39">
        <f t="shared" ref="E172:M172" si="73">E173+E174</f>
        <v>23603.600000000002</v>
      </c>
      <c r="F172" s="40">
        <f t="shared" si="73"/>
        <v>0</v>
      </c>
      <c r="G172" s="39">
        <f t="shared" si="73"/>
        <v>0</v>
      </c>
      <c r="H172" s="39">
        <f t="shared" si="73"/>
        <v>0</v>
      </c>
      <c r="I172" s="39">
        <f t="shared" si="73"/>
        <v>0</v>
      </c>
      <c r="J172" s="39">
        <f t="shared" si="73"/>
        <v>25537.5</v>
      </c>
      <c r="K172" s="39">
        <f t="shared" si="73"/>
        <v>23603.600000000002</v>
      </c>
      <c r="L172" s="39">
        <f t="shared" si="73"/>
        <v>0</v>
      </c>
      <c r="M172" s="39">
        <f t="shared" si="73"/>
        <v>0</v>
      </c>
      <c r="N172" s="39"/>
      <c r="O172" s="41">
        <f>E172/D172*100</f>
        <v>92.427214880078324</v>
      </c>
      <c r="P172" s="39"/>
      <c r="Q172" s="39"/>
      <c r="R172" s="39"/>
      <c r="S172" s="43"/>
      <c r="T172" s="64"/>
      <c r="U172" s="64"/>
    </row>
    <row r="173" spans="1:21" ht="60" x14ac:dyDescent="0.25">
      <c r="A173" s="36" t="s">
        <v>222</v>
      </c>
      <c r="B173" s="167" t="s">
        <v>224</v>
      </c>
      <c r="C173" s="39"/>
      <c r="D173" s="168">
        <f>F173+H173+J173</f>
        <v>24350.7</v>
      </c>
      <c r="E173" s="168">
        <f>G173+I173+K173</f>
        <v>22494.7</v>
      </c>
      <c r="F173" s="40"/>
      <c r="G173" s="39"/>
      <c r="H173" s="39"/>
      <c r="I173" s="39"/>
      <c r="J173" s="39">
        <v>24350.7</v>
      </c>
      <c r="K173" s="39">
        <v>22494.7</v>
      </c>
      <c r="L173" s="39"/>
      <c r="M173" s="39"/>
      <c r="N173" s="39"/>
      <c r="O173" s="41">
        <f t="shared" si="71"/>
        <v>92.378042520338226</v>
      </c>
      <c r="P173" s="42" t="s">
        <v>149</v>
      </c>
      <c r="Q173" s="39">
        <v>0</v>
      </c>
      <c r="R173" s="39">
        <v>0</v>
      </c>
      <c r="S173" s="43"/>
      <c r="T173" s="64"/>
      <c r="U173" s="64"/>
    </row>
    <row r="174" spans="1:21" ht="105.75" x14ac:dyDescent="0.25">
      <c r="A174" s="36" t="s">
        <v>223</v>
      </c>
      <c r="B174" s="167" t="s">
        <v>225</v>
      </c>
      <c r="C174" s="39"/>
      <c r="D174" s="168">
        <f>F174+H174+J174</f>
        <v>1186.8</v>
      </c>
      <c r="E174" s="168">
        <f>G174+I174+K174</f>
        <v>1108.9000000000001</v>
      </c>
      <c r="F174" s="40"/>
      <c r="G174" s="39"/>
      <c r="H174" s="39"/>
      <c r="I174" s="39"/>
      <c r="J174" s="39">
        <v>1186.8</v>
      </c>
      <c r="K174" s="39">
        <v>1108.9000000000001</v>
      </c>
      <c r="L174" s="39"/>
      <c r="M174" s="39"/>
      <c r="N174" s="39"/>
      <c r="O174" s="41">
        <f t="shared" si="71"/>
        <v>93.4361307718234</v>
      </c>
      <c r="P174" s="42" t="s">
        <v>150</v>
      </c>
      <c r="Q174" s="39">
        <v>2</v>
      </c>
      <c r="R174" s="39">
        <v>1</v>
      </c>
      <c r="S174" s="43">
        <f t="shared" si="70"/>
        <v>50</v>
      </c>
      <c r="T174" s="64"/>
      <c r="U174" s="64"/>
    </row>
  </sheetData>
  <mergeCells count="72">
    <mergeCell ref="O111:O112"/>
    <mergeCell ref="P111:P112"/>
    <mergeCell ref="Q111:Q112"/>
    <mergeCell ref="R111:R112"/>
    <mergeCell ref="S111:S112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63:K64"/>
    <mergeCell ref="L63:L64"/>
    <mergeCell ref="M63:M64"/>
    <mergeCell ref="N63:N64"/>
    <mergeCell ref="O63:O64"/>
    <mergeCell ref="K111:K112"/>
    <mergeCell ref="L111:L112"/>
    <mergeCell ref="M111:M112"/>
    <mergeCell ref="N111:N112"/>
    <mergeCell ref="F63:F64"/>
    <mergeCell ref="G63:G64"/>
    <mergeCell ref="H63:H64"/>
    <mergeCell ref="I63:I64"/>
    <mergeCell ref="J63:J64"/>
    <mergeCell ref="A63:A64"/>
    <mergeCell ref="B63:B64"/>
    <mergeCell ref="C63:C64"/>
    <mergeCell ref="D63:D64"/>
    <mergeCell ref="E63:E64"/>
    <mergeCell ref="P33:P35"/>
    <mergeCell ref="Q33:Q35"/>
    <mergeCell ref="R33:R35"/>
    <mergeCell ref="S33:S35"/>
    <mergeCell ref="P38:P40"/>
    <mergeCell ref="Q38:Q40"/>
    <mergeCell ref="R38:R40"/>
    <mergeCell ref="S38:S40"/>
    <mergeCell ref="O47:O48"/>
    <mergeCell ref="L47:L48"/>
    <mergeCell ref="M47:M48"/>
    <mergeCell ref="N47:N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B5:B9"/>
    <mergeCell ref="A5:A9"/>
    <mergeCell ref="P1:S1"/>
    <mergeCell ref="S5:S9"/>
    <mergeCell ref="N5:O8"/>
    <mergeCell ref="P5:P9"/>
    <mergeCell ref="Q5:Q9"/>
    <mergeCell ref="R5:R9"/>
    <mergeCell ref="C5:C9"/>
    <mergeCell ref="D5:M5"/>
    <mergeCell ref="D6:E8"/>
    <mergeCell ref="F6:M6"/>
    <mergeCell ref="F7:G8"/>
    <mergeCell ref="H7:I8"/>
    <mergeCell ref="J7:K8"/>
    <mergeCell ref="L7:M8"/>
  </mergeCells>
  <pageMargins left="0" right="0" top="0.15748031496062992" bottom="0.15748031496062992" header="0.11811023622047245" footer="0.11811023622047245"/>
  <pageSetup paperSize="9" scale="58" orientation="landscape" r:id="rId1"/>
  <rowBreaks count="2" manualBreakCount="2">
    <brk id="26" min="1" max="18" man="1"/>
    <brk id="161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2025-05-15T12:06:50Z</dcterms:modified>
</cp:coreProperties>
</file>