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57B54427-7B22-4D75-A839-4228F5853D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Лист1!$A$1:$S$178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5" i="1" l="1"/>
  <c r="T45" i="1"/>
  <c r="U10" i="1"/>
  <c r="T10" i="1"/>
  <c r="S171" i="1"/>
  <c r="S167" i="1"/>
  <c r="S166" i="1"/>
  <c r="S165" i="1"/>
  <c r="S164" i="1"/>
  <c r="E162" i="1" l="1"/>
  <c r="F162" i="1"/>
  <c r="G162" i="1"/>
  <c r="H162" i="1"/>
  <c r="I162" i="1"/>
  <c r="J162" i="1"/>
  <c r="K162" i="1"/>
  <c r="L162" i="1"/>
  <c r="M162" i="1"/>
  <c r="D11" i="1"/>
  <c r="E104" i="1"/>
  <c r="E102" i="1" s="1"/>
  <c r="D104" i="1"/>
  <c r="D102" i="1" s="1"/>
  <c r="E103" i="1"/>
  <c r="D103" i="1"/>
  <c r="K102" i="1"/>
  <c r="J102" i="1"/>
  <c r="I102" i="1"/>
  <c r="H102" i="1"/>
  <c r="G102" i="1"/>
  <c r="F102" i="1"/>
  <c r="E101" i="1"/>
  <c r="D101" i="1"/>
  <c r="E100" i="1"/>
  <c r="D100" i="1"/>
  <c r="R99" i="1"/>
  <c r="E99" i="1"/>
  <c r="O99" i="1" s="1"/>
  <c r="D99" i="1"/>
  <c r="Q99" i="1" s="1"/>
  <c r="K98" i="1"/>
  <c r="J98" i="1"/>
  <c r="I98" i="1"/>
  <c r="H98" i="1"/>
  <c r="G98" i="1"/>
  <c r="F98" i="1"/>
  <c r="E98" i="1"/>
  <c r="R98" i="1" s="1"/>
  <c r="D98" i="1"/>
  <c r="Q98" i="1" s="1"/>
  <c r="E92" i="1"/>
  <c r="D92" i="1"/>
  <c r="E90" i="1"/>
  <c r="D90" i="1"/>
  <c r="K89" i="1"/>
  <c r="J89" i="1"/>
  <c r="I89" i="1"/>
  <c r="H89" i="1"/>
  <c r="G89" i="1"/>
  <c r="F89" i="1"/>
  <c r="E89" i="1"/>
  <c r="D89" i="1"/>
  <c r="Q88" i="1"/>
  <c r="R88" i="1" s="1"/>
  <c r="Q85" i="1"/>
  <c r="R85" i="1" s="1"/>
  <c r="K85" i="1"/>
  <c r="J85" i="1"/>
  <c r="I85" i="1"/>
  <c r="H85" i="1"/>
  <c r="H65" i="1" s="1"/>
  <c r="H64" i="1" s="1"/>
  <c r="G85" i="1"/>
  <c r="F85" i="1"/>
  <c r="E85" i="1"/>
  <c r="D85" i="1"/>
  <c r="Q84" i="1"/>
  <c r="R84" i="1" s="1"/>
  <c r="O84" i="1"/>
  <c r="S81" i="1"/>
  <c r="K81" i="1"/>
  <c r="J81" i="1"/>
  <c r="I81" i="1"/>
  <c r="I65" i="1" s="1"/>
  <c r="I64" i="1" s="1"/>
  <c r="H81" i="1"/>
  <c r="G81" i="1"/>
  <c r="F81" i="1"/>
  <c r="E81" i="1"/>
  <c r="O81" i="1" s="1"/>
  <c r="D81" i="1"/>
  <c r="E79" i="1"/>
  <c r="D79" i="1"/>
  <c r="E78" i="1"/>
  <c r="D78" i="1"/>
  <c r="K77" i="1"/>
  <c r="J77" i="1"/>
  <c r="E77" i="1"/>
  <c r="E65" i="1" s="1"/>
  <c r="E73" i="1"/>
  <c r="D73" i="1"/>
  <c r="E70" i="1"/>
  <c r="D70" i="1"/>
  <c r="F68" i="1"/>
  <c r="E68" i="1"/>
  <c r="D68" i="1"/>
  <c r="O67" i="1"/>
  <c r="K66" i="1"/>
  <c r="J66" i="1"/>
  <c r="J65" i="1" s="1"/>
  <c r="J64" i="1" s="1"/>
  <c r="I66" i="1"/>
  <c r="H66" i="1"/>
  <c r="G66" i="1"/>
  <c r="F66" i="1"/>
  <c r="F65" i="1" s="1"/>
  <c r="E66" i="1"/>
  <c r="D66" i="1"/>
  <c r="O66" i="1" s="1"/>
  <c r="K65" i="1"/>
  <c r="K64" i="1" s="1"/>
  <c r="G65" i="1"/>
  <c r="G64" i="1" s="1"/>
  <c r="P64" i="1"/>
  <c r="P70" i="1" s="1"/>
  <c r="E64" i="1" l="1"/>
  <c r="O64" i="1" s="1"/>
  <c r="S98" i="1"/>
  <c r="D65" i="1"/>
  <c r="O65" i="1" s="1"/>
  <c r="F64" i="1"/>
  <c r="D64" i="1" s="1"/>
  <c r="S99" i="1"/>
  <c r="O98" i="1"/>
  <c r="D108" i="1" l="1"/>
  <c r="E108" i="1"/>
  <c r="F106" i="1"/>
  <c r="G106" i="1"/>
  <c r="H106" i="1"/>
  <c r="I106" i="1"/>
  <c r="J106" i="1"/>
  <c r="K106" i="1"/>
  <c r="L106" i="1"/>
  <c r="M106" i="1"/>
  <c r="N106" i="1"/>
  <c r="F105" i="1"/>
  <c r="N105" i="1"/>
  <c r="F110" i="1"/>
  <c r="G110" i="1"/>
  <c r="L110" i="1"/>
  <c r="M110" i="1"/>
  <c r="D113" i="1"/>
  <c r="Q113" i="1" s="1"/>
  <c r="E113" i="1"/>
  <c r="O113" i="1" s="1"/>
  <c r="D114" i="1"/>
  <c r="Q114" i="1" s="1"/>
  <c r="E114" i="1"/>
  <c r="H111" i="1"/>
  <c r="H110" i="1" s="1"/>
  <c r="I111" i="1"/>
  <c r="J111" i="1"/>
  <c r="J110" i="1" s="1"/>
  <c r="J105" i="1" s="1"/>
  <c r="K111" i="1"/>
  <c r="K110" i="1" s="1"/>
  <c r="E161" i="1"/>
  <c r="D161" i="1"/>
  <c r="E160" i="1"/>
  <c r="D160" i="1"/>
  <c r="M159" i="1"/>
  <c r="L159" i="1"/>
  <c r="K159" i="1"/>
  <c r="J159" i="1"/>
  <c r="I159" i="1"/>
  <c r="H159" i="1"/>
  <c r="G159" i="1"/>
  <c r="F159" i="1"/>
  <c r="E158" i="1"/>
  <c r="D158" i="1"/>
  <c r="E157" i="1"/>
  <c r="D157" i="1"/>
  <c r="E156" i="1"/>
  <c r="D156" i="1"/>
  <c r="E155" i="1"/>
  <c r="D155" i="1"/>
  <c r="E154" i="1"/>
  <c r="D154" i="1"/>
  <c r="S153" i="1"/>
  <c r="E153" i="1"/>
  <c r="D153" i="1"/>
  <c r="S152" i="1"/>
  <c r="E152" i="1"/>
  <c r="D152" i="1"/>
  <c r="S151" i="1"/>
  <c r="E151" i="1"/>
  <c r="D151" i="1"/>
  <c r="S150" i="1"/>
  <c r="E150" i="1"/>
  <c r="D150" i="1"/>
  <c r="S149" i="1"/>
  <c r="M148" i="1"/>
  <c r="L148" i="1"/>
  <c r="K148" i="1"/>
  <c r="J148" i="1"/>
  <c r="I148" i="1"/>
  <c r="H148" i="1"/>
  <c r="G148" i="1"/>
  <c r="F148" i="1"/>
  <c r="E147" i="1"/>
  <c r="D147" i="1"/>
  <c r="S146" i="1"/>
  <c r="E146" i="1"/>
  <c r="D146" i="1"/>
  <c r="E145" i="1"/>
  <c r="D145" i="1"/>
  <c r="M144" i="1"/>
  <c r="L144" i="1"/>
  <c r="K144" i="1"/>
  <c r="J144" i="1"/>
  <c r="I144" i="1"/>
  <c r="H144" i="1"/>
  <c r="G144" i="1"/>
  <c r="F144" i="1"/>
  <c r="G105" i="1" l="1"/>
  <c r="K105" i="1"/>
  <c r="M105" i="1"/>
  <c r="L105" i="1"/>
  <c r="H105" i="1"/>
  <c r="F143" i="1"/>
  <c r="D111" i="1"/>
  <c r="D110" i="1" s="1"/>
  <c r="O147" i="1"/>
  <c r="O114" i="1"/>
  <c r="O145" i="1"/>
  <c r="E111" i="1"/>
  <c r="E110" i="1" s="1"/>
  <c r="R113" i="1"/>
  <c r="S113" i="1" s="1"/>
  <c r="I110" i="1"/>
  <c r="I105" i="1" s="1"/>
  <c r="R114" i="1"/>
  <c r="S114" i="1" s="1"/>
  <c r="H143" i="1"/>
  <c r="L143" i="1"/>
  <c r="O154" i="1"/>
  <c r="D159" i="1"/>
  <c r="O158" i="1"/>
  <c r="O153" i="1"/>
  <c r="O161" i="1"/>
  <c r="O152" i="1"/>
  <c r="E144" i="1"/>
  <c r="I143" i="1"/>
  <c r="M143" i="1"/>
  <c r="E159" i="1"/>
  <c r="G143" i="1"/>
  <c r="K143" i="1"/>
  <c r="D148" i="1"/>
  <c r="E148" i="1"/>
  <c r="O156" i="1"/>
  <c r="O146" i="1"/>
  <c r="O155" i="1"/>
  <c r="O160" i="1"/>
  <c r="D144" i="1"/>
  <c r="J143" i="1"/>
  <c r="O148" i="1" l="1"/>
  <c r="E143" i="1"/>
  <c r="D143" i="1"/>
  <c r="O144" i="1"/>
  <c r="O143" i="1" l="1"/>
  <c r="S112" i="1" l="1"/>
  <c r="O112" i="1"/>
  <c r="S111" i="1"/>
  <c r="R108" i="1"/>
  <c r="Q108" i="1"/>
  <c r="S107" i="1"/>
  <c r="E107" i="1"/>
  <c r="E106" i="1" s="1"/>
  <c r="E105" i="1" s="1"/>
  <c r="D107" i="1"/>
  <c r="D106" i="1" s="1"/>
  <c r="R106" i="1"/>
  <c r="Q106" i="1"/>
  <c r="S115" i="1"/>
  <c r="S116" i="1"/>
  <c r="O107" i="1" l="1"/>
  <c r="O106" i="1" s="1"/>
  <c r="S106" i="1"/>
  <c r="S108" i="1"/>
  <c r="D105" i="1" l="1"/>
  <c r="O110" i="1"/>
  <c r="O105" i="1" s="1"/>
  <c r="O111" i="1"/>
  <c r="M61" i="1" l="1"/>
  <c r="L61" i="1"/>
  <c r="K61" i="1"/>
  <c r="J61" i="1"/>
  <c r="I61" i="1"/>
  <c r="H61" i="1"/>
  <c r="G61" i="1"/>
  <c r="F61" i="1"/>
  <c r="E61" i="1"/>
  <c r="E60" i="1"/>
  <c r="D60" i="1"/>
  <c r="E58" i="1"/>
  <c r="D58" i="1"/>
  <c r="E52" i="1"/>
  <c r="D52" i="1"/>
  <c r="M51" i="1"/>
  <c r="M45" i="1" s="1"/>
  <c r="L51" i="1"/>
  <c r="L45" i="1" s="1"/>
  <c r="K51" i="1"/>
  <c r="J51" i="1"/>
  <c r="I51" i="1"/>
  <c r="H51" i="1"/>
  <c r="G51" i="1"/>
  <c r="F51" i="1"/>
  <c r="E50" i="1"/>
  <c r="D50" i="1"/>
  <c r="K49" i="1"/>
  <c r="J49" i="1"/>
  <c r="I49" i="1"/>
  <c r="I45" i="1" s="1"/>
  <c r="H49" i="1"/>
  <c r="E47" i="1"/>
  <c r="E46" i="1" s="1"/>
  <c r="D47" i="1"/>
  <c r="D46" i="1" s="1"/>
  <c r="K45" i="1"/>
  <c r="E44" i="1"/>
  <c r="D44" i="1"/>
  <c r="E43" i="1"/>
  <c r="D43" i="1"/>
  <c r="M42" i="1"/>
  <c r="L42" i="1"/>
  <c r="K42" i="1"/>
  <c r="J42" i="1"/>
  <c r="I42" i="1"/>
  <c r="H42" i="1"/>
  <c r="G42" i="1"/>
  <c r="F42" i="1"/>
  <c r="E41" i="1"/>
  <c r="D41" i="1"/>
  <c r="E40" i="1"/>
  <c r="D40" i="1"/>
  <c r="E39" i="1"/>
  <c r="D39" i="1"/>
  <c r="S38" i="1"/>
  <c r="E38" i="1"/>
  <c r="D38" i="1"/>
  <c r="S37" i="1"/>
  <c r="E37" i="1"/>
  <c r="D37" i="1"/>
  <c r="M36" i="1"/>
  <c r="L36" i="1"/>
  <c r="K36" i="1"/>
  <c r="J36" i="1"/>
  <c r="I36" i="1"/>
  <c r="H36" i="1"/>
  <c r="G36" i="1"/>
  <c r="F36" i="1"/>
  <c r="E35" i="1"/>
  <c r="D35" i="1"/>
  <c r="E34" i="1"/>
  <c r="D34" i="1"/>
  <c r="S33" i="1"/>
  <c r="E33" i="1"/>
  <c r="D33" i="1"/>
  <c r="M32" i="1"/>
  <c r="L32" i="1"/>
  <c r="K32" i="1"/>
  <c r="J32" i="1"/>
  <c r="I32" i="1"/>
  <c r="H32" i="1"/>
  <c r="G32" i="1"/>
  <c r="F32" i="1"/>
  <c r="E31" i="1"/>
  <c r="D31" i="1"/>
  <c r="S30" i="1"/>
  <c r="E30" i="1"/>
  <c r="D30" i="1"/>
  <c r="S29" i="1"/>
  <c r="E29" i="1"/>
  <c r="D29" i="1"/>
  <c r="S28" i="1"/>
  <c r="E28" i="1"/>
  <c r="D28" i="1"/>
  <c r="S27" i="1"/>
  <c r="E27" i="1"/>
  <c r="D27" i="1"/>
  <c r="E26" i="1"/>
  <c r="D26" i="1"/>
  <c r="E25" i="1"/>
  <c r="D25" i="1"/>
  <c r="E24" i="1"/>
  <c r="D24" i="1"/>
  <c r="S23" i="1"/>
  <c r="E23" i="1"/>
  <c r="D23" i="1"/>
  <c r="S22" i="1"/>
  <c r="E22" i="1"/>
  <c r="D22" i="1"/>
  <c r="M21" i="1"/>
  <c r="L21" i="1"/>
  <c r="K21" i="1"/>
  <c r="J21" i="1"/>
  <c r="I21" i="1"/>
  <c r="H21" i="1"/>
  <c r="G21" i="1"/>
  <c r="F21" i="1"/>
  <c r="S20" i="1"/>
  <c r="E20" i="1"/>
  <c r="D20" i="1"/>
  <c r="S19" i="1"/>
  <c r="E19" i="1"/>
  <c r="D19" i="1"/>
  <c r="E18" i="1"/>
  <c r="D18" i="1"/>
  <c r="E17" i="1"/>
  <c r="D17" i="1"/>
  <c r="S16" i="1"/>
  <c r="E16" i="1"/>
  <c r="D16" i="1"/>
  <c r="E15" i="1"/>
  <c r="D15" i="1"/>
  <c r="M14" i="1"/>
  <c r="L14" i="1"/>
  <c r="K14" i="1"/>
  <c r="J14" i="1"/>
  <c r="I14" i="1"/>
  <c r="H14" i="1"/>
  <c r="G14" i="1"/>
  <c r="F14" i="1"/>
  <c r="N13" i="1"/>
  <c r="F45" i="1" l="1"/>
  <c r="G45" i="1"/>
  <c r="J45" i="1"/>
  <c r="O52" i="1"/>
  <c r="D42" i="1"/>
  <c r="O60" i="1"/>
  <c r="O43" i="1"/>
  <c r="O50" i="1"/>
  <c r="O49" i="1" s="1"/>
  <c r="D49" i="1"/>
  <c r="E51" i="1"/>
  <c r="D51" i="1"/>
  <c r="D61" i="1"/>
  <c r="H45" i="1"/>
  <c r="E49" i="1"/>
  <c r="D14" i="1"/>
  <c r="O44" i="1"/>
  <c r="E14" i="1"/>
  <c r="E32" i="1"/>
  <c r="E36" i="1"/>
  <c r="O16" i="1"/>
  <c r="O20" i="1"/>
  <c r="O26" i="1"/>
  <c r="O39" i="1"/>
  <c r="E21" i="1"/>
  <c r="K13" i="1"/>
  <c r="O18" i="1"/>
  <c r="O24" i="1"/>
  <c r="O27" i="1"/>
  <c r="O37" i="1"/>
  <c r="E42" i="1"/>
  <c r="O42" i="1" s="1"/>
  <c r="H13" i="1"/>
  <c r="O17" i="1"/>
  <c r="O23" i="1"/>
  <c r="O35" i="1"/>
  <c r="D36" i="1"/>
  <c r="G13" i="1"/>
  <c r="M13" i="1"/>
  <c r="D21" i="1"/>
  <c r="F13" i="1"/>
  <c r="J13" i="1"/>
  <c r="I13" i="1"/>
  <c r="O19" i="1"/>
  <c r="O25" i="1"/>
  <c r="O34" i="1"/>
  <c r="O38" i="1"/>
  <c r="D32" i="1"/>
  <c r="E45" i="1" l="1"/>
  <c r="O21" i="1"/>
  <c r="O51" i="1"/>
  <c r="O36" i="1"/>
  <c r="D45" i="1"/>
  <c r="O45" i="1" s="1"/>
  <c r="O14" i="1"/>
  <c r="O32" i="1"/>
  <c r="E13" i="1"/>
  <c r="D13" i="1"/>
  <c r="K171" i="1" l="1"/>
  <c r="J171" i="1"/>
  <c r="K170" i="1"/>
  <c r="J170" i="1"/>
  <c r="E169" i="1"/>
  <c r="F169" i="1"/>
  <c r="G169" i="1"/>
  <c r="H169" i="1"/>
  <c r="I169" i="1"/>
  <c r="L169" i="1"/>
  <c r="M169" i="1"/>
  <c r="D169" i="1"/>
  <c r="E165" i="1"/>
  <c r="F165" i="1"/>
  <c r="G165" i="1"/>
  <c r="H165" i="1"/>
  <c r="I165" i="1"/>
  <c r="J165" i="1"/>
  <c r="K165" i="1"/>
  <c r="L165" i="1"/>
  <c r="M165" i="1"/>
  <c r="O165" i="1"/>
  <c r="D165" i="1"/>
  <c r="O168" i="1"/>
  <c r="E163" i="1"/>
  <c r="F163" i="1"/>
  <c r="G163" i="1"/>
  <c r="H163" i="1"/>
  <c r="I163" i="1"/>
  <c r="J163" i="1"/>
  <c r="K163" i="1"/>
  <c r="L163" i="1"/>
  <c r="M163" i="1"/>
  <c r="D163" i="1"/>
  <c r="K169" i="1" l="1"/>
  <c r="J169" i="1"/>
  <c r="D162" i="1" l="1"/>
  <c r="D138" i="1"/>
  <c r="E130" i="1"/>
  <c r="D130" i="1"/>
  <c r="O162" i="1" l="1"/>
  <c r="O130" i="1"/>
  <c r="D117" i="1"/>
  <c r="S117" i="1"/>
  <c r="S118" i="1"/>
  <c r="J121" i="1"/>
  <c r="J116" i="1" s="1"/>
  <c r="K121" i="1"/>
  <c r="K116" i="1" s="1"/>
  <c r="S121" i="1"/>
  <c r="D122" i="1"/>
  <c r="E122" i="1"/>
  <c r="S122" i="1"/>
  <c r="D125" i="1"/>
  <c r="F126" i="1"/>
  <c r="G126" i="1"/>
  <c r="H126" i="1"/>
  <c r="I126" i="1"/>
  <c r="J126" i="1"/>
  <c r="K126" i="1"/>
  <c r="L126" i="1"/>
  <c r="M126" i="1"/>
  <c r="D128" i="1"/>
  <c r="E128" i="1"/>
  <c r="O116" i="1" l="1"/>
  <c r="E116" i="1"/>
  <c r="D116" i="1"/>
  <c r="O122" i="1"/>
  <c r="D121" i="1"/>
  <c r="E121" i="1"/>
  <c r="O128" i="1"/>
  <c r="S141" i="1" l="1"/>
  <c r="S142" i="1"/>
  <c r="K131" i="1" l="1"/>
  <c r="K115" i="1" s="1"/>
  <c r="E129" i="1"/>
  <c r="E126" i="1" s="1"/>
  <c r="J131" i="1"/>
  <c r="J115" i="1" s="1"/>
  <c r="D166" i="1" l="1"/>
  <c r="E166" i="1"/>
  <c r="E137" i="1" l="1"/>
  <c r="E138" i="1"/>
  <c r="D141" i="1"/>
  <c r="E141" i="1"/>
  <c r="O164" i="1" l="1"/>
  <c r="O163" i="1" s="1"/>
  <c r="D129" i="1"/>
  <c r="Q129" i="1" l="1"/>
  <c r="D126" i="1"/>
  <c r="O129" i="1"/>
  <c r="R129" i="1"/>
  <c r="S129" i="1" s="1"/>
  <c r="O126" i="1" l="1"/>
  <c r="J11" i="1"/>
  <c r="K11" i="1"/>
  <c r="O169" i="1" l="1"/>
  <c r="O170" i="1"/>
  <c r="O171" i="1"/>
  <c r="S132" i="1" l="1"/>
  <c r="S135" i="1"/>
  <c r="S136" i="1"/>
  <c r="S137" i="1"/>
  <c r="S138" i="1"/>
  <c r="D142" i="1" l="1"/>
  <c r="M131" i="1"/>
  <c r="M115" i="1" s="1"/>
  <c r="L131" i="1"/>
  <c r="L115" i="1" s="1"/>
  <c r="I137" i="1"/>
  <c r="I131" i="1" s="1"/>
  <c r="I115" i="1" s="1"/>
  <c r="H137" i="1"/>
  <c r="H131" i="1" s="1"/>
  <c r="H115" i="1" s="1"/>
  <c r="G137" i="1"/>
  <c r="F137" i="1"/>
  <c r="D132" i="1"/>
  <c r="H11" i="1" l="1"/>
  <c r="L11" i="1"/>
  <c r="M11" i="1"/>
  <c r="I11" i="1"/>
  <c r="F131" i="1"/>
  <c r="F115" i="1" s="1"/>
  <c r="D137" i="1"/>
  <c r="D131" i="1" s="1"/>
  <c r="O141" i="1"/>
  <c r="G131" i="1"/>
  <c r="G115" i="1" s="1"/>
  <c r="D115" i="1" l="1"/>
  <c r="G11" i="1"/>
  <c r="U11" i="1" s="1"/>
  <c r="F11" i="1"/>
  <c r="T11" i="1" s="1"/>
  <c r="E131" i="1"/>
  <c r="E115" i="1" s="1"/>
  <c r="O115" i="1" s="1"/>
  <c r="O137" i="1"/>
  <c r="E11" i="1" l="1"/>
  <c r="T13" i="1"/>
  <c r="O131" i="1"/>
  <c r="U13" i="1" l="1"/>
  <c r="O11" i="1" l="1"/>
</calcChain>
</file>

<file path=xl/sharedStrings.xml><?xml version="1.0" encoding="utf-8"?>
<sst xmlns="http://schemas.openxmlformats.org/spreadsheetml/2006/main" count="441" uniqueCount="372">
  <si>
    <t>№ п/п</t>
  </si>
  <si>
    <t>Наименование  программных мероприятий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</si>
  <si>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</si>
  <si>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</si>
  <si>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</si>
  <si>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>Наименование целевых показателей (индикаторов) определяющих результативность реализации мероприятий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</si>
  <si>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</si>
  <si>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</si>
  <si>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</si>
  <si>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</si>
  <si>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в том числе по источникам       финансирования</t>
  </si>
  <si>
    <t>федеральный     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</si>
  <si>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</si>
  <si>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</si>
  <si>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</si>
  <si>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</si>
  <si>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</si>
  <si>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Всего по программам</t>
  </si>
  <si>
    <t xml:space="preserve">Приложение № 3 к Порядку </t>
  </si>
  <si>
    <t>Отчет</t>
  </si>
  <si>
    <t>о ходе реализации муниципальных программ (финансирование программ)</t>
  </si>
  <si>
    <t xml:space="preserve">Экономическое развитие и повышение инвестиционного потенциала территории Калачееского муниципального района </t>
  </si>
  <si>
    <t>ОСНОВНОЕ МЕРОПРИЯТИЕ                                                                                       "Защита прав потребителей Калачеевского муниципального района"</t>
  </si>
  <si>
    <t xml:space="preserve">Объем инвестиций в основной капитал (за исключением бюджетных средств) в расчете на 1 жителя </t>
  </si>
  <si>
    <t xml:space="preserve">Объем инвестиций в основной капитал на душу населения (по крупным и средним предприятиям) </t>
  </si>
  <si>
    <t>Количество реализованных основных положений стандарта деятельности органов местного самоуправления по обеспечению благоприятного инвестиционного климата на территории района</t>
  </si>
  <si>
    <t>Количество сформированных свободных инвестиционных площадок для реализации инвестиционных проектов</t>
  </si>
  <si>
    <t xml:space="preserve">Доля населения, проживающего в населенных пунктах, имеющих регулярное автобусное сообщение </t>
  </si>
  <si>
    <t>Доля котельных муниципальной собственности работающих на природном газе</t>
  </si>
  <si>
    <t>Отсутствие кредиторской задолженности</t>
  </si>
  <si>
    <t>1.1</t>
  </si>
  <si>
    <t>Проведение районных фестивалей, конкурсов, праздников</t>
  </si>
  <si>
    <t>Увеличение числа учреждений культуры района, участвующих в районных, региональных, областных и всероссийских праздниках, фестивалях, смотрах, конкурсах.</t>
  </si>
  <si>
    <t>1.2</t>
  </si>
  <si>
    <t>Содействие участию в зональных, областных, всероссийских, международных фестивалях и конкурсах</t>
  </si>
  <si>
    <t>1.3</t>
  </si>
  <si>
    <t>1.4</t>
  </si>
  <si>
    <t>Количество работников учреждений культуры, ежегодно повышающих квалификацию</t>
  </si>
  <si>
    <t>Содействие модернизации автоматизированной информационной системы</t>
  </si>
  <si>
    <t>4.1</t>
  </si>
  <si>
    <t>Укрепление материально-технической базы МКОУ ДОД "Калачеевская ДШИ"</t>
  </si>
  <si>
    <t>Укрепление материально-технической базы МКУ "Калачеевский краеведческий музей"</t>
  </si>
  <si>
    <t>Финансовое обеспечение деятельности отдела по культуре администрации Калачеевского муниципального района Воронежской области</t>
  </si>
  <si>
    <t xml:space="preserve">Финансовое обеспечение деятельности МКУ «Калачеевский краеведческий музей» </t>
  </si>
  <si>
    <t>4</t>
  </si>
  <si>
    <t>Наличие соответствующих нормативно-правовых актов ОМСУ Калачеевского муниципального района</t>
  </si>
  <si>
    <t>да</t>
  </si>
  <si>
    <t>Размещение информационных  материалов о свободных инвестиционных площадках и реализуемых инвестиционных проектах на сайте администрации муниципального района</t>
  </si>
  <si>
    <t>Создание инвестиционного паспорта  района</t>
  </si>
  <si>
    <t>Объём  финансирования</t>
  </si>
  <si>
    <t>Объем расходов бюджета муниципального образования на развитие и поддержку малого и среднего предпринимательства в расчете на 1 жителя муниципального образования</t>
  </si>
  <si>
    <t xml:space="preserve">Количество услуг, оказанныхАНО "Калачеевский ЦПП" субъектам МСП </t>
  </si>
  <si>
    <t xml:space="preserve">Систематическое обновление информациина по вопросам  развития предпринимательств на сайте администрации муниципального района  </t>
  </si>
  <si>
    <t>Ежеквартальный мониторинг чмсленности субъектов МСП, проблем развития</t>
  </si>
  <si>
    <t>Количество проведенных публичных мероприятий по вопросам развития предпринимательства</t>
  </si>
  <si>
    <t>Количество субъектов МСП, которым предоставлены меры государственной (муниципальной) поддержки</t>
  </si>
  <si>
    <t>Количество займов, ежегодно предоставленных субъектам малого и среднего предпринимательства микрофинансовыми организациями Калачеевского муниципального района, не менее</t>
  </si>
  <si>
    <t>Количество районных и областных  мероприятий, проведенных с участием субъектов МСП</t>
  </si>
  <si>
    <t>Удельный вес потребительских споров, урегулированных в досудебном порядке уполномоченным органом, в общем количестве обращений потребителей о нарушений их прав</t>
  </si>
  <si>
    <t>Отношение размера дефицита бюджета Калачеевского  муниципального района к годовому объему доходов бюджета без учета утвержденного объема безвозмездных поступлений из бюджетов вышестоящих уровней.</t>
  </si>
  <si>
    <t>Степень сокращения дифференциации бюджетной обеспеченности между городским и сельскими поселениями  вследствие выравнивания их бюджетной обеспеченности</t>
  </si>
  <si>
    <t>Наличие действующей интегрированной информационной системы управления муниципальными финансами, в рамках которой обеспечивается единство процессов составления и исполнения бюджета  района</t>
  </si>
  <si>
    <t>Доля услуг, информация о которых содержится на едином портале государственных (муниципальных) услуг</t>
  </si>
  <si>
    <t>Доля модернизированных и новых средств вычислительной и офисной техники</t>
  </si>
  <si>
    <t>Колличество муниципальных служающих  органов местного самоуправления администрации, прошедших программу повышения квалификации, профпереподготовки и обучающих семинарах</t>
  </si>
  <si>
    <t>Расходы муниципального бюджета на реализацию мероприятий в расчете на 1000 чел. Населения</t>
  </si>
  <si>
    <t>Выполнение финансовых обязательств, предусмотренных действующим законодательством и НПА Калачеевского муниципального района по социальному обеспечению граждан (отсутсвие кредиторской задолженности)</t>
  </si>
  <si>
    <t>Повышение рейтинга поселений муниципального района</t>
  </si>
  <si>
    <t>1.5.1</t>
  </si>
  <si>
    <t>Финасовое обеспечение деятельности структурных подразделений администрации Калачеевского муниципального района (Отдел по образованию)</t>
  </si>
  <si>
    <t>1.5</t>
  </si>
  <si>
    <t>4.1.1</t>
  </si>
  <si>
    <t>4.2.1</t>
  </si>
  <si>
    <t>4.2</t>
  </si>
  <si>
    <t>5.1</t>
  </si>
  <si>
    <t>5.1.1</t>
  </si>
  <si>
    <t>Разработка механизмов осуществления аналитического учета реализации инвестиционных проектов, мониторинг показателей, связанных с инвестиционным развитием района</t>
  </si>
  <si>
    <t xml:space="preserve"> Устранение административных барьеров при реализации инвестиционных проектов (разработка механизма сопровождения инвестиционных программ и проектов)</t>
  </si>
  <si>
    <t>5.1.2</t>
  </si>
  <si>
    <t xml:space="preserve">         Формирование инвестиционных площадок (свободных земельных участков и объектов недвижимости) на территории муниципалитета для реализации инвестиционных проектов</t>
  </si>
  <si>
    <t xml:space="preserve"> Создание и обновление инвестиционного паспорта  района</t>
  </si>
  <si>
    <t>5.1.3</t>
  </si>
  <si>
    <t>5.2</t>
  </si>
  <si>
    <t>Разработка и совершенствование нормативно-правовой базы Калачеевского муниципального района в сфере инвестиционной деятельности</t>
  </si>
  <si>
    <t>Размещение информационных карт и картографических материалов о свободных инвестиционных площадках и реализуемых инвестиционных проектах на сайте администрации Калачеевского муниципального района</t>
  </si>
  <si>
    <t>5.2.1</t>
  </si>
  <si>
    <t>5.2.5</t>
  </si>
  <si>
    <t>5.3</t>
  </si>
  <si>
    <t>5.3.1</t>
  </si>
  <si>
    <t xml:space="preserve"> Создание и ведение информационной страницы на сайте администрации муниципального района  в сети Интернет по поддержке и развитию предпринимательства</t>
  </si>
  <si>
    <t>5.3.2</t>
  </si>
  <si>
    <t>Предоставление услуг АНО «Калачеевский центр поддержки предпринимательства»</t>
  </si>
  <si>
    <t>Предоставление займов субъектам малого и среднего предпринимательства</t>
  </si>
  <si>
    <t>Предоставление мер государственной (муниципальной) поддержки (субсидий, грантов, компенсаций)</t>
  </si>
  <si>
    <t>Имущественная поддержка субъектов малого и среднего предпринимательства</t>
  </si>
  <si>
    <t>5.3.3</t>
  </si>
  <si>
    <t>Мониторинг развития предпринимательства, выявление проблем и препятствий, сдерживающих развитие малого и среднего предпринимательства</t>
  </si>
  <si>
    <t>Организация и проведение публичных мероприятий по вопросам предпринимательства: семинаров, совещаний,  круглых столов</t>
  </si>
  <si>
    <t>6.1</t>
  </si>
  <si>
    <t>6.1.1</t>
  </si>
  <si>
    <t>6.1.2</t>
  </si>
  <si>
    <t>6.1.3</t>
  </si>
  <si>
    <t>6.2</t>
  </si>
  <si>
    <t>6.2.1</t>
  </si>
  <si>
    <t>6.2.2</t>
  </si>
  <si>
    <t>6.2.3</t>
  </si>
  <si>
    <t>6.2.4</t>
  </si>
  <si>
    <t>6.2.5</t>
  </si>
  <si>
    <t>6.2.6</t>
  </si>
  <si>
    <t>6.2.7</t>
  </si>
  <si>
    <t>Расходы консолидированного бюджета муниципального района на культуру в расчете на 1 жителя, руб.</t>
  </si>
  <si>
    <t>Доля объектов культурного наследия, находящихся в удовлетворительном состоянии, в общем количестве объектов культурного наследия муниципального значенияДоля объектов культурного</t>
  </si>
  <si>
    <t>Увеличение посещаемости музейных учреждений, %</t>
  </si>
  <si>
    <t>Объем финансирования мероприятия</t>
  </si>
  <si>
    <t>Количество проведенных мероприятий</t>
  </si>
  <si>
    <t>5.1.1.1</t>
  </si>
  <si>
    <t>5.1.1.2</t>
  </si>
  <si>
    <t>5.1.1.3</t>
  </si>
  <si>
    <t>5.1.2.1</t>
  </si>
  <si>
    <t>5.1.2.2</t>
  </si>
  <si>
    <t>5.1.2.3</t>
  </si>
  <si>
    <t>5.3.2.2</t>
  </si>
  <si>
    <t>5.3.2.3</t>
  </si>
  <si>
    <t>5.2.6.1</t>
  </si>
  <si>
    <t>5.3.1.1</t>
  </si>
  <si>
    <t>5.3.1.2</t>
  </si>
  <si>
    <t>5.3.1.3</t>
  </si>
  <si>
    <t>5.3.1.4</t>
  </si>
  <si>
    <t>5.3.2.1</t>
  </si>
  <si>
    <t>5.3.4</t>
  </si>
  <si>
    <t>финансовое обеспечение ансамбля " Речица"</t>
  </si>
  <si>
    <t>содействие приобритение зданий в целях организации досуга жителей сельских поселений</t>
  </si>
  <si>
    <t>Финансовое обеспечение МКУ ДО  Калачеевская ДШИ</t>
  </si>
  <si>
    <t>Подпрограмма 2 "Развитие  сельского хозяйства Калачеевского муниципального района"</t>
  </si>
  <si>
    <t xml:space="preserve">Основное мероприятие 2.1 "Развитие подотрасли растениеводства, переработки и реализации продукции растениеводства". </t>
  </si>
  <si>
    <t>Мероприятие 2.6.1 Финансовое обеспечение деятельности подведомственных учреждений  (МБУ "Управление сельского хозяйства Калачеевского района")</t>
  </si>
  <si>
    <t>МП "Обеспечение общественного порядка и противодействие преступности"</t>
  </si>
  <si>
    <t>ПОДПРОГРАММА Повышение безопасности дорожгого ждвижения в Калачеевском районе</t>
  </si>
  <si>
    <t>7.1</t>
  </si>
  <si>
    <t>7.2</t>
  </si>
  <si>
    <t>7.3</t>
  </si>
  <si>
    <t>7.1.3</t>
  </si>
  <si>
    <t>Предупреждение детского дорожно-транспортного травматизма</t>
  </si>
  <si>
    <t>7.2.1</t>
  </si>
  <si>
    <t>ПОДПРОГРАММА 2 Обеспечение общественной безопасности и противодействие преступности</t>
  </si>
  <si>
    <t>Создание единой системы противодействия преступносьти и обеспечения общественной безопасности</t>
  </si>
  <si>
    <t>7.2.2</t>
  </si>
  <si>
    <t>Реализация комплексных мер противодействия злоупотреблению наркотикам и их незаконному обороту</t>
  </si>
  <si>
    <t>ПОДПРОГРАММА 3 Профилактика терроризма и экстремизма, минимизации и ликвидации последствий проявлений терроризма на территории Калачеевского муниципального района</t>
  </si>
  <si>
    <t>Количество проведенных смотров и конкурсов по безопасности дорожного движения</t>
  </si>
  <si>
    <t xml:space="preserve">Снижение уровня преступности среди несовершеннолетних </t>
  </si>
  <si>
    <t>Совершение (попытка совершения) террорисических актов на территории района</t>
  </si>
  <si>
    <t>Приобретерие технических средств обеспечения безопасности в местах массового скопления граждан</t>
  </si>
  <si>
    <t>Количество подростков и молодежи, вовлеченных в профилактические мероприятия</t>
  </si>
  <si>
    <t>6.3</t>
  </si>
  <si>
    <t>Основное мероприятие  Работа со школьным активом, патриотическое воспитание, работа с молодыми семьями, студенческой и работающей молодёжью</t>
  </si>
  <si>
    <t>5.2.7</t>
  </si>
  <si>
    <t>Количество молодых семей, которым выданы свидетельства на предоставление социальной выплаты</t>
  </si>
  <si>
    <t xml:space="preserve">Количество молодых семей улучшивших жилищные условия с помощью государственной поддержки </t>
  </si>
  <si>
    <t>Численность лиц, систематически занимающихся физической культурой и спортом</t>
  </si>
  <si>
    <t>Количество присвоенных спортивных разрядов</t>
  </si>
  <si>
    <t>6.3.1</t>
  </si>
  <si>
    <t>6.3.2</t>
  </si>
  <si>
    <t>Основное мероприятие Организация библиотечного обслуживания населения Калачеевского района</t>
  </si>
  <si>
    <t>Комплектование книжных фондов муниципальных общедоступных библиотек Калачеевского муниципального района</t>
  </si>
  <si>
    <t>2020-2026</t>
  </si>
  <si>
    <t>Обеспечение доступным и комфортным жильем, транспортными и коммунальными услугами населения, содействие энергосбережению на территории Калачеевского муниципального района на 2020-2026 годы</t>
  </si>
  <si>
    <t xml:space="preserve">Доля жилого фонда, оборудованного центральным водопроводом </t>
  </si>
  <si>
    <t>Количество единиц приобретенной коммунальной специализированной тхники</t>
  </si>
  <si>
    <t>Доля полигонов ТКО соответствующих требованиям СанПиН</t>
  </si>
  <si>
    <t>Количество ликвидированых объектов накопленного экологического ущерба, в том числе несанкционированного размещения отходов</t>
  </si>
  <si>
    <t>Доля населения обеспеченного качественной итьевой водой из систем центализованного водоснабжения</t>
  </si>
  <si>
    <t>Закупка контейнеров для раздельного накопления твердых коммунальных отходов, устанавливаемые на контейнерные площадки, включенные в реестр мест (площадок) накопления твердых коммунальных отходов</t>
  </si>
  <si>
    <t>Развитие физической культуры и спорта в Калачеевском муниципальном районе на 2020-2026 годы</t>
  </si>
  <si>
    <t>Подпрограмма                    Развитие физической культуры и спорта</t>
  </si>
  <si>
    <t xml:space="preserve">Муниципальное  управление </t>
  </si>
  <si>
    <t>6.2.8.</t>
  </si>
  <si>
    <t>6.2.9.</t>
  </si>
  <si>
    <t>Основное мероприятие 2.5 "Комплексное развитие сельских территорий                                                                             "Создание условий для обеспечения доступным и комфортным жильем сельского населения", "Благоустройство сельских территорий"</t>
  </si>
  <si>
    <t>Мероприятие 2.7 Осуществление государственных полномочий по организации деятельности по отлову и содержанию безнадзорных животных</t>
  </si>
  <si>
    <t>Развитие культуры и туризма в Калачеевском муниципальном районе на 2020-2026 годы</t>
  </si>
  <si>
    <t xml:space="preserve">Подпрограмма                      Развитие культуры и туризма в Калачеевском муниципальном районе на 2020-2026 годы </t>
  </si>
  <si>
    <t>1</t>
  </si>
  <si>
    <t>количество объектов кулдьтуры в которых осуществлён капитальный ремонт</t>
  </si>
  <si>
    <t>1.6</t>
  </si>
  <si>
    <t>1.7</t>
  </si>
  <si>
    <t>1.8</t>
  </si>
  <si>
    <t>средняя численность участников клубных формирований в расчете на 1 тыс человек</t>
  </si>
  <si>
    <t>1.9</t>
  </si>
  <si>
    <t xml:space="preserve">создание виртуальных концертных  залов на площадках организаций культуры для трансляции знаковых культурных мероприятий </t>
  </si>
  <si>
    <t>2</t>
  </si>
  <si>
    <t>Основное мероприятие  Укрепление материально-технической базы учреждений культуры</t>
  </si>
  <si>
    <t>2.1</t>
  </si>
  <si>
    <t>2.2</t>
  </si>
  <si>
    <t>3</t>
  </si>
  <si>
    <t>Основное мероприятие         Развитие туризма</t>
  </si>
  <si>
    <t>Основное мероприятие        Развитие дополнительного образования в сфере культуры</t>
  </si>
  <si>
    <t>Увеличение доли детей,обучающихся в детских школах исчкусств от общего числа учащихся детей в муниципальном районе</t>
  </si>
  <si>
    <t>5</t>
  </si>
  <si>
    <t>Основное мероприятие      Развитие музейной деятельности</t>
  </si>
  <si>
    <t>6</t>
  </si>
  <si>
    <t>Подключение библиотек к информационной сети "Интернет"</t>
  </si>
  <si>
    <t>7</t>
  </si>
  <si>
    <t>Основное мероприятие  Обеспечение реализации муниципальной программы</t>
  </si>
  <si>
    <r>
      <t xml:space="preserve">Основное мероприятие  </t>
    </r>
    <r>
      <rPr>
        <sz val="14"/>
        <rFont val="Times New Roman"/>
        <family val="1"/>
        <charset val="204"/>
      </rPr>
      <t>Формирование единого культурного пространства,создание условий для выравнивания доступа населения к культурным ценностям,поддержка деятельности творческих коллективов</t>
    </r>
  </si>
  <si>
    <t>Содействие сохранению и развитию учреждений  культуры в рамках адресной программы капитального ремонта</t>
  </si>
  <si>
    <t>Содействие развитию социальной ,инженерной и коммунальной инфраструктуры в рамках адресной программы капитального ремонта</t>
  </si>
  <si>
    <t>Субсидии бюджету муниципального образования на реализацию мероприятий в рамках государственной"Доступная среда"</t>
  </si>
  <si>
    <t>Субсидия на обеспечение развития и укрепления материально -технической базы домов культуры в населенных пунктах с числом жителей до 50 тысяч человек</t>
  </si>
  <si>
    <t>На  реализацию  мероприятий национального пректа "Культура"(на создание виртуальных концертных залов в Калачеевском муниципальном районе</t>
  </si>
  <si>
    <t>Содействие сохранению и развитию учреждений культуры в рамках адресной программы капитального ремонта</t>
  </si>
  <si>
    <t>4,2</t>
  </si>
  <si>
    <t>Реализация дополнительных предпрофессиональных общеобразовательных программ в области искусства</t>
  </si>
  <si>
    <t>4,3</t>
  </si>
  <si>
    <t>5,2</t>
  </si>
  <si>
    <t>Приобретение музейных предметов основного фонда</t>
  </si>
  <si>
    <t>6,4</t>
  </si>
  <si>
    <t>6,5</t>
  </si>
  <si>
    <t>"Подключение библиотек к информационно телекоммуникационной сети"Интернет и развитие библиотечного дела.</t>
  </si>
  <si>
    <t>6,6</t>
  </si>
  <si>
    <t>"Создание  условий для реализации творческого потенциала нации"  ("Творческие люди")</t>
  </si>
  <si>
    <t>6,7</t>
  </si>
  <si>
    <t xml:space="preserve">Государственная поддержка отрасли культуры за счет средств  резервного фонда 
Правительства Российской Федерации </t>
  </si>
  <si>
    <t>6.8</t>
  </si>
  <si>
    <t>Резервный фонд правительства Воронежской области (финансовое обеспечение непредвиденных расходов)</t>
  </si>
  <si>
    <t>Основное мероприятие  Творческие люди</t>
  </si>
  <si>
    <t>за  2023 г.</t>
  </si>
  <si>
    <t>Содействие снижению уровня правонарушений в районе</t>
  </si>
  <si>
    <t>7.2.3</t>
  </si>
  <si>
    <t>7.3.4</t>
  </si>
  <si>
    <t>7.3.5</t>
  </si>
  <si>
    <t xml:space="preserve">Осуществление охраны образовательных учреждений </t>
  </si>
  <si>
    <t>Обеспечение круглосуточного видеонаблюдения, контроля доступа (Домофон) в образовательных учреждениях</t>
  </si>
  <si>
    <t>Развитие образования в Калачеевском муниципальном районе на 2020-2026 годы</t>
  </si>
  <si>
    <t>1.1.1</t>
  </si>
  <si>
    <t xml:space="preserve">Строительство дошкольных образовательных учреждений и реконструкция зданий детских садов </t>
  </si>
  <si>
    <t>1.1.2</t>
  </si>
  <si>
    <t>Освоение субсидии муниципального бюджета на реализацию подпрограммы "Развитие дошкольного образования"</t>
  </si>
  <si>
    <t>Отношение средней заработной платы педагогических работников дошкольных образовательных учреждений (из всех источников) к средней заработной плате в сфере общего образования</t>
  </si>
  <si>
    <t>1.1.3</t>
  </si>
  <si>
    <t>Проведение текущего ремонта в зданиях муниципальных образовательных учреждений с целью предоставления услуг дошкольного образования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</si>
  <si>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учреждений.</t>
  </si>
  <si>
    <t>1.1.4</t>
  </si>
  <si>
    <t>Организация питания в муниципальных дошкольных образовательных учреждениях</t>
  </si>
  <si>
    <t>1.1.5</t>
  </si>
  <si>
    <t>Финансовое обеспечение выполнения подпрограммы "Развитие дошкольного образования"</t>
  </si>
  <si>
    <t>Доля детей в возрасте 1—6 лет, получающих дошкольную образовательную услугу и (или) услугу по их содержанию в муниципальных дошкольных образовательных учреждениях, в общей численности детей в возрасте 1—6 лет</t>
  </si>
  <si>
    <t>1.1.6</t>
  </si>
  <si>
    <t>Выплата компенсации. Выплачиваемой родителям в целях материальной поддержки воспитания и обучения детей, посещающих дошкольные образовательные учреждения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</si>
  <si>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лет.</t>
  </si>
  <si>
    <t>1.2.1</t>
  </si>
  <si>
    <t>Разработка ПСД, реконструкция и капитальный ремонт зданий общеобразовательных организаций (капрем шк)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</si>
  <si>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учреждений.</t>
  </si>
  <si>
    <t>1.2.2</t>
  </si>
  <si>
    <t xml:space="preserve">Освоение субвенции муниципальному бюджету на реализацию подпрограммы "Развитие общего и дополнительного образования"  </t>
  </si>
  <si>
    <t xml:space="preserve"> 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учреждений.</t>
  </si>
  <si>
    <t>1.2.3</t>
  </si>
  <si>
    <t xml:space="preserve"> 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учреждений.</t>
  </si>
  <si>
    <t>1.2.4</t>
  </si>
  <si>
    <t>Обеспечение питанием обучающихся муниципальных общеобразовательных учреждений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</si>
  <si>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учреждениях.</t>
  </si>
  <si>
    <t>1.2.5</t>
  </si>
  <si>
    <t>Обеспечение молоком обучающихся с 1 по 9 классы муниципальных общеобразовательных учреждений</t>
  </si>
  <si>
    <t>1.2.6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</si>
  <si>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</si>
  <si>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1.2.7</t>
  </si>
  <si>
    <t>Региональный проект "Современная школа"</t>
  </si>
  <si>
    <t>Доля муниципальных образовательных учреждений, реализующих программы общего образования, в которых  созданы условия для инклюзивного образования, от общей численности ОУ, реализующих программы общего образовании.</t>
  </si>
  <si>
    <t>1.2.8</t>
  </si>
  <si>
    <t>Региональный проект "Успех каждого ребенка"</t>
  </si>
  <si>
    <t>Доля детей первой и второй групп здоровья в общей численности обучающихся в муниципальных общеобразовательных учреждениях.</t>
  </si>
  <si>
    <t>1.2.9</t>
  </si>
  <si>
    <t>Региональный проект "Цифровая образовательная среда"</t>
  </si>
  <si>
    <t xml:space="preserve"> 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группы.</t>
  </si>
  <si>
    <t>1.2.10</t>
  </si>
  <si>
    <t>Приобретение нежилых помещений расположенных по адресам: пл. Ленина, д.3а, 3б в муниципальную собственность</t>
  </si>
  <si>
    <t>Подпрограмма    "Социализация детей - сирот и детей, нуждающихся в особой защите государства"</t>
  </si>
  <si>
    <t>1.3.1</t>
  </si>
  <si>
    <t>Выплата единовременного пособия при всех формах устройства детей, лишенных родительского попечения, в семью</t>
  </si>
  <si>
    <t>Доля детей, оставшихся без попечения родителей, устроенных в семьи граждан неродственников (в приемные семьи, на усыновление (удочерение), под опеку (попечительство), охваченных другими формами семейного устройства (семейные детские дома, патронатные семьи), находящихся в государственных (муниципальных) учреждениях всех типов.</t>
  </si>
  <si>
    <t>1.3.2</t>
  </si>
  <si>
    <t>Выплаты приемной семье на содержание подопечных детей, в том чисаты вознаграждения, причитающегося приемному родителю</t>
  </si>
  <si>
    <t>1.3.3</t>
  </si>
  <si>
    <t>Финансовое обеспечение других обязательств (переданные полномочия по организации и осуществлению деятельности по опеке и попечительству)</t>
  </si>
  <si>
    <t>1.4.1</t>
  </si>
  <si>
    <t xml:space="preserve">Реализация оздоровления и летнего отдыха обучающихся; укрепление и развитие материально-технической   базы учреждений отдыха и  оздоровления детей(субсидия и  местный бюджет пришкольные лагеря; путевки "Солнышко" </t>
  </si>
  <si>
    <t>Количество несовершеннолетних граждан, трудоустроенных в период реализации данного направления.</t>
  </si>
  <si>
    <t>1.4.2</t>
  </si>
  <si>
    <t xml:space="preserve">Финансовое обеспечение деятельности МКУ "ДОЛ «Солнышко» </t>
  </si>
  <si>
    <t>Доля оздоровленных детей к общей численности детей школьного возраста в муниципальном образовании.</t>
  </si>
  <si>
    <t>1.4.3</t>
  </si>
  <si>
    <t xml:space="preserve"> Выплата заработной платы несовершеннолетним гражданам, трудоустроенным на временные рабочие места</t>
  </si>
  <si>
    <t>1.4.4</t>
  </si>
  <si>
    <t>Осуществление мероприятий по работе с молодежью</t>
  </si>
  <si>
    <t>1.4.5</t>
  </si>
  <si>
    <t>Основное мероприятие "Социальная активность"</t>
  </si>
  <si>
    <t>1.5.2</t>
  </si>
  <si>
    <t>Региональный проект «Патриотическое воспитание граждан Российской Федерации»</t>
  </si>
  <si>
    <t>Количество сельских поселений, на территории которых осуществляется содержание мест (площадок) накопления твердых коммунальных отходов
Количество комплексно оборудованных мест накопления (контейнерных площадок) для раздельного накопления твердых коммуальных отходов</t>
  </si>
  <si>
    <t xml:space="preserve">16
244
</t>
  </si>
  <si>
    <t>16
244</t>
  </si>
  <si>
    <t>100
100</t>
  </si>
  <si>
    <t>Доля муниципальных учреждений, обеспечивающих теплоснабжение</t>
  </si>
  <si>
    <t>Доля освоения поселениями иных межбюджетных трансфертов за счет средств из вышестоящих бюджетов</t>
  </si>
  <si>
    <t>Степень готовности объектов теплоэнергетического хозяйства к отопительному периоду</t>
  </si>
  <si>
    <t>Субсидия  на реализацию мероприятийпо сохранению и развитию  муниципальных учреждений культуры</t>
  </si>
  <si>
    <t>8</t>
  </si>
  <si>
    <t>Обеспечение реализации муниципальной программы</t>
  </si>
  <si>
    <t>9</t>
  </si>
  <si>
    <t>10</t>
  </si>
  <si>
    <t>Национальный проект "Культурная среда"</t>
  </si>
  <si>
    <t>10,1</t>
  </si>
  <si>
    <t>"Оснащение образовательных учреждений в сфере культуры (детских школ искусств и училищ) музыкальными инструментами,оборудованием и материалами"</t>
  </si>
  <si>
    <t>Создание модельных муниципальных библиотек</t>
  </si>
  <si>
    <t>4.1.4</t>
  </si>
  <si>
    <t>Строительство спортивного комплекса г.Калач Калачеевского муниципального района (включая ПИР)</t>
  </si>
  <si>
    <t>2014-2021</t>
  </si>
  <si>
    <t>6.2.10.</t>
  </si>
  <si>
    <r>
      <t xml:space="preserve">Подпрограмма </t>
    </r>
    <r>
      <rPr>
        <sz val="12"/>
        <rFont val="Times New Roman"/>
        <family val="1"/>
        <charset val="204"/>
      </rPr>
      <t>Развитие дошкольного образования</t>
    </r>
  </si>
  <si>
    <r>
      <rPr>
        <b/>
        <sz val="12"/>
        <rFont val="Times New Roman"/>
        <family val="1"/>
        <charset val="204"/>
      </rPr>
      <t>Подпрограмма</t>
    </r>
    <r>
      <rPr>
        <sz val="12"/>
        <rFont val="Times New Roman"/>
        <family val="1"/>
        <charset val="204"/>
      </rPr>
      <t xml:space="preserve">  Развитие общего и дополнительного образования</t>
    </r>
  </si>
  <si>
    <r>
      <t xml:space="preserve">Проведение </t>
    </r>
    <r>
      <rPr>
        <b/>
        <sz val="12"/>
        <rFont val="Times New Roman"/>
        <family val="1"/>
        <charset val="204"/>
      </rPr>
      <t>текущего и капитального  ремонта</t>
    </r>
    <r>
      <rPr>
        <sz val="12"/>
        <rFont val="Times New Roman"/>
        <family val="1"/>
        <charset val="204"/>
      </rPr>
      <t xml:space="preserve"> в зданиях муниципальных образовательных учреждений с целью предоставления услуг общего образования</t>
    </r>
  </si>
  <si>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Финасовое обеспечение выполнения подпрограммы "Развитие общего и дополнительного образования"</t>
    </r>
  </si>
  <si>
    <r>
      <rPr>
        <b/>
        <sz val="12"/>
        <rFont val="Times New Roman"/>
        <family val="1"/>
        <charset val="204"/>
      </rPr>
      <t xml:space="preserve">Подпрограмма </t>
    </r>
    <r>
      <rPr>
        <sz val="12"/>
        <rFont val="Times New Roman"/>
        <family val="1"/>
        <charset val="204"/>
      </rPr>
      <t xml:space="preserve"> "Создание условий для организации занятости, отдыха и оздоровления детей Калачеевского муниципального района"</t>
    </r>
  </si>
  <si>
    <r>
      <rPr>
        <b/>
        <sz val="12"/>
        <rFont val="Times New Roman"/>
        <family val="1"/>
        <charset val="204"/>
      </rPr>
      <t xml:space="preserve">Подпрограмма   </t>
    </r>
    <r>
      <rPr>
        <sz val="12"/>
        <rFont val="Times New Roman"/>
        <family val="1"/>
        <charset val="204"/>
      </rPr>
      <t>"Обеспечение реализации муниципальной программы "Развитие образования в Калачеевском муниципальном районе на 2020-2026г.</t>
    </r>
  </si>
  <si>
    <r>
      <t xml:space="preserve">Подпрограмма                 </t>
    </r>
    <r>
      <rPr>
        <sz val="12"/>
        <rFont val="Times New Roman"/>
        <family val="1"/>
        <charset val="204"/>
      </rPr>
      <t>"Повышение инвестиционной привлекательности территории Калачеевского муниципального района"</t>
    </r>
  </si>
  <si>
    <r>
      <t xml:space="preserve">Основное мероприятие </t>
    </r>
    <r>
      <rPr>
        <sz val="12"/>
        <rFont val="Times New Roman"/>
        <family val="1"/>
        <charset val="204"/>
      </rPr>
      <t>"Формирование и совершенствование нормативно-правовой базы, регулирующей инвестиционную деятельность на территории муниципалитета"</t>
    </r>
  </si>
  <si>
    <r>
      <t xml:space="preserve">Основное мероприятие  </t>
    </r>
    <r>
      <rPr>
        <sz val="12"/>
        <rFont val="Times New Roman"/>
        <family val="1"/>
        <charset val="204"/>
      </rPr>
      <t>"Формирование инвестиционных площадок и размещение информации об инвестиционном потенциале территории района</t>
    </r>
    <r>
      <rPr>
        <b/>
        <sz val="12"/>
        <rFont val="Times New Roman"/>
        <family val="1"/>
        <charset val="204"/>
      </rPr>
      <t>"</t>
    </r>
  </si>
  <si>
    <r>
      <t xml:space="preserve">Основное мероприятие </t>
    </r>
    <r>
      <rPr>
        <sz val="12"/>
        <rFont val="Times New Roman"/>
        <family val="1"/>
        <charset val="204"/>
      </rPr>
      <t>"Разработка механизмов поддержки инвестиционной деятельности"</t>
    </r>
  </si>
  <si>
    <r>
      <t>Подпрограмма                          "</t>
    </r>
    <r>
      <rPr>
        <sz val="12"/>
        <rFont val="Times New Roman"/>
        <family val="1"/>
        <charset val="204"/>
      </rPr>
      <t xml:space="preserve">Развитие и поддержка малого и среднего предпринимательства" </t>
    </r>
  </si>
  <si>
    <r>
      <t xml:space="preserve">Основное мероприятие  </t>
    </r>
    <r>
      <rPr>
        <sz val="12"/>
        <rFont val="Times New Roman"/>
        <family val="1"/>
        <charset val="204"/>
      </rPr>
      <t>"Информационная и консультационная поддержка субъектов малого и среднего предпринимательства"</t>
    </r>
  </si>
  <si>
    <r>
      <t xml:space="preserve">Основное мероприятие </t>
    </r>
    <r>
      <rPr>
        <sz val="12"/>
        <rFont val="Times New Roman"/>
        <family val="1"/>
        <charset val="204"/>
      </rPr>
      <t>"Финансово-кредитная и имущественная поддержка субъектов малого и среднего предпринимательства"</t>
    </r>
  </si>
  <si>
    <r>
      <t xml:space="preserve">Основное мероприятие </t>
    </r>
    <r>
      <rPr>
        <sz val="12"/>
        <rFont val="Times New Roman"/>
        <family val="1"/>
        <charset val="204"/>
      </rPr>
      <t>"Организация выставочно-ярмарочной деятельности и повышение имиджа малого и среднего предпринимательства"</t>
    </r>
  </si>
  <si>
    <r>
      <t xml:space="preserve">Подпрограмма                   </t>
    </r>
    <r>
      <rPr>
        <sz val="12"/>
        <rFont val="Times New Roman"/>
        <family val="1"/>
        <charset val="204"/>
      </rPr>
      <t>Упраление муниципальными финансами, создание условий для эфективного управлеия муниципальными фи нансами, повышение устойчивости бюджетов горсельпоселений Калачеевского муниципального района</t>
    </r>
  </si>
  <si>
    <r>
      <rPr>
        <b/>
        <sz val="12"/>
        <rFont val="Times New Roman"/>
        <family val="1"/>
        <charset val="204"/>
      </rPr>
      <t>Основное мероприятие  "</t>
    </r>
    <r>
      <rPr>
        <sz val="12"/>
        <rFont val="Times New Roman"/>
        <family val="1"/>
        <charset val="204"/>
      </rPr>
      <t>Организация бюджетного процесса Калачеевского муниципального района"</t>
    </r>
  </si>
  <si>
    <r>
      <rPr>
        <b/>
        <sz val="12"/>
        <rFont val="Times New Roman"/>
        <family val="1"/>
        <charset val="204"/>
      </rPr>
      <t xml:space="preserve">Основное мероприятие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"Создание условий для эффективного и ответственного управления муниципальными финансами, повышение устойчивости бюджетов городского и сельских поселений  муниципального района"</t>
    </r>
  </si>
  <si>
    <r>
      <rPr>
        <b/>
        <sz val="12"/>
        <rFont val="Times New Roman"/>
        <family val="1"/>
        <charset val="204"/>
      </rPr>
      <t xml:space="preserve">Основное мероприятие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"Обеспечение реализации подпрограммы"</t>
    </r>
  </si>
  <si>
    <r>
      <rPr>
        <b/>
        <sz val="12"/>
        <rFont val="Times New Roman"/>
        <family val="1"/>
        <charset val="204"/>
      </rPr>
      <t xml:space="preserve">Подпрограмма          </t>
    </r>
    <r>
      <rPr>
        <sz val="12"/>
        <rFont val="Times New Roman"/>
        <family val="1"/>
        <charset val="204"/>
      </rPr>
      <t xml:space="preserve">        "Муниципальное управление"</t>
    </r>
  </si>
  <si>
    <r>
      <rPr>
        <b/>
        <sz val="12"/>
        <rFont val="Times New Roman"/>
        <family val="1"/>
        <charset val="204"/>
      </rPr>
      <t>Основное мероприятие   "</t>
    </r>
    <r>
      <rPr>
        <sz val="12"/>
        <rFont val="Times New Roman"/>
        <family val="1"/>
        <charset val="204"/>
      </rPr>
      <t xml:space="preserve">Создание условий для получения услуг"  </t>
    </r>
  </si>
  <si>
    <r>
      <rPr>
        <b/>
        <sz val="12"/>
        <rFont val="Times New Roman"/>
        <family val="1"/>
        <charset val="204"/>
      </rPr>
      <t xml:space="preserve">Основное мероприятие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"Внедрения информационных технологий в сфере муниципального управления"</t>
    </r>
  </si>
  <si>
    <r>
      <rPr>
        <b/>
        <sz val="12"/>
        <rFont val="Times New Roman"/>
        <family val="1"/>
        <charset val="204"/>
      </rPr>
      <t xml:space="preserve">Основное мероприятие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"Развитие кадрового потенциала администрации"</t>
    </r>
  </si>
  <si>
    <r>
      <rPr>
        <b/>
        <sz val="12"/>
        <rFont val="Times New Roman"/>
        <family val="1"/>
        <charset val="204"/>
      </rPr>
      <t xml:space="preserve">Основное мероприятие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"Защита населения Калачеевского муниципального района от чрезвычайных ситуаций природного и техногенного характера, обеспечение пожарной безопасности и безопасности людей на водных объектах"</t>
    </r>
  </si>
  <si>
    <r>
      <rPr>
        <b/>
        <sz val="12"/>
        <rFont val="Times New Roman"/>
        <family val="1"/>
        <charset val="204"/>
      </rPr>
      <t xml:space="preserve">Основное мероприятие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"Гражданское  общество"</t>
    </r>
  </si>
  <si>
    <r>
      <rPr>
        <b/>
        <sz val="12"/>
        <rFont val="Times New Roman"/>
        <family val="1"/>
        <charset val="204"/>
      </rPr>
      <t xml:space="preserve">Основное мероприятие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"Финансовое обеспечение  реализации подпрограммы"</t>
    </r>
  </si>
  <si>
    <r>
      <rPr>
        <b/>
        <sz val="12"/>
        <rFont val="Times New Roman"/>
        <family val="1"/>
        <charset val="204"/>
      </rPr>
      <t xml:space="preserve">Основное мероприятие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"Поощрение муниципальных  образований"</t>
    </r>
  </si>
  <si>
    <r>
      <t xml:space="preserve">Основное мероприятие </t>
    </r>
    <r>
      <rPr>
        <sz val="12"/>
        <rFont val="Times New Roman"/>
        <family val="1"/>
        <charset val="204"/>
      </rPr>
      <t>"Содержание имущества казны"</t>
    </r>
  </si>
  <si>
    <r>
      <t xml:space="preserve">Основное мероприятие </t>
    </r>
    <r>
      <rPr>
        <sz val="12"/>
        <rFont val="Times New Roman"/>
        <family val="1"/>
        <charset val="204"/>
      </rPr>
      <t>"Проведение Всероссийской переписи населения"</t>
    </r>
  </si>
  <si>
    <r>
      <t xml:space="preserve">Основное мероприятие </t>
    </r>
    <r>
      <rPr>
        <sz val="12"/>
        <rFont val="Times New Roman"/>
        <family val="1"/>
        <charset val="204"/>
      </rPr>
      <t>"Иные межбюджеиные трансферты бюджетам поселений за счет средств, полученных из вышестоящих бюджетов"</t>
    </r>
  </si>
  <si>
    <r>
      <rPr>
        <b/>
        <sz val="12"/>
        <rFont val="Times New Roman"/>
        <family val="1"/>
        <charset val="204"/>
      </rPr>
      <t>Подпрограмма №1</t>
    </r>
    <r>
      <rPr>
        <sz val="12"/>
        <rFont val="Times New Roman"/>
        <family val="1"/>
        <charset val="204"/>
      </rPr>
      <t xml:space="preserve">
"Создание условий для обеспечения доступным и комфортным жильем населения"
</t>
    </r>
  </si>
  <si>
    <r>
      <rPr>
        <b/>
        <sz val="12"/>
        <rFont val="Times New Roman"/>
        <family val="1"/>
        <charset val="204"/>
      </rPr>
      <t>Основное мероприятие №1.1 "</t>
    </r>
    <r>
      <rPr>
        <sz val="12"/>
        <rFont val="Times New Roman"/>
        <family val="1"/>
        <charset val="204"/>
      </rPr>
      <t>Обеспечение жильем молодых семей"</t>
    </r>
  </si>
  <si>
    <r>
      <rPr>
        <b/>
        <sz val="12"/>
        <rFont val="Times New Roman"/>
        <family val="1"/>
        <charset val="204"/>
      </rPr>
      <t>Подпрограмма №2
"Р</t>
    </r>
    <r>
      <rPr>
        <sz val="12"/>
        <rFont val="Times New Roman"/>
        <family val="1"/>
        <charset val="204"/>
      </rPr>
      <t>азвитие транспортной системы"</t>
    </r>
  </si>
  <si>
    <r>
      <t xml:space="preserve">Основное мероприятие №2.1 
</t>
    </r>
    <r>
      <rPr>
        <sz val="12"/>
        <rFont val="Times New Roman"/>
        <family val="1"/>
        <charset val="204"/>
      </rPr>
      <t>"Создание условий для обеспечения населения транспортным обслуживанием на территории Калачеевского муниципального района"</t>
    </r>
  </si>
  <si>
    <r>
      <t xml:space="preserve">Подпрограмма №3
</t>
    </r>
    <r>
      <rPr>
        <sz val="12"/>
        <rFont val="Times New Roman"/>
        <family val="1"/>
        <charset val="204"/>
      </rPr>
      <t>"Создание условий для обеспечения качественными услугами ЖКХ населения Калачеевского муниципального района"</t>
    </r>
  </si>
  <si>
    <r>
      <t xml:space="preserve">Основное мероприятие №3.1.
</t>
    </r>
    <r>
      <rPr>
        <sz val="12"/>
        <rFont val="Times New Roman"/>
        <family val="1"/>
        <charset val="204"/>
      </rPr>
      <t>"Развитие системы водоснабжения и водоотведения"</t>
    </r>
  </si>
  <si>
    <r>
      <t xml:space="preserve">Основное мероприятие №3.2.
</t>
    </r>
    <r>
      <rPr>
        <sz val="12"/>
        <rFont val="Times New Roman"/>
        <family val="1"/>
        <charset val="204"/>
      </rPr>
      <t>"Приобретение коммунальной техники"</t>
    </r>
  </si>
  <si>
    <r>
      <rPr>
        <b/>
        <sz val="12"/>
        <rFont val="Times New Roman"/>
        <family val="1"/>
        <charset val="204"/>
      </rPr>
      <t xml:space="preserve">Основное мероприятие №3.3.
</t>
    </r>
    <r>
      <rPr>
        <sz val="12"/>
        <rFont val="Times New Roman"/>
        <family val="1"/>
        <charset val="204"/>
      </rPr>
      <t xml:space="preserve">"Проектирование и строительство полигона ТКО в Калачеевском муниципальном районе" </t>
    </r>
    <r>
      <rPr>
        <b/>
        <sz val="12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</si>
  <si>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 xml:space="preserve">Основное мероприятие №3.4.
</t>
    </r>
    <r>
      <rPr>
        <sz val="12"/>
        <rFont val="Times New Roman"/>
        <family val="1"/>
        <charset val="204"/>
      </rPr>
      <t>Ликвидация накопленного экологического ущерба, в том числе несанкционированного размещения отходов"</t>
    </r>
  </si>
  <si>
    <r>
      <t xml:space="preserve">Основное мероприятие №3.5.
</t>
    </r>
    <r>
      <rPr>
        <sz val="12"/>
        <rFont val="Times New Roman"/>
        <family val="1"/>
        <charset val="204"/>
      </rPr>
      <t>" Региональный проект  "Чистая вода"</t>
    </r>
  </si>
  <si>
    <r>
      <t xml:space="preserve">Основное мероприятие №3.6. 
</t>
    </r>
    <r>
      <rPr>
        <sz val="12"/>
        <rFont val="Times New Roman"/>
        <family val="1"/>
        <charset val="204"/>
      </rPr>
      <t>"Региональный проект "Комплексная система обращения с твердыми коммунальными отходами"</t>
    </r>
  </si>
  <si>
    <r>
      <t xml:space="preserve">Основное мероприятие №3.7. 
</t>
    </r>
    <r>
      <rPr>
        <sz val="12"/>
        <rFont val="Times New Roman"/>
        <family val="1"/>
        <charset val="204"/>
      </rPr>
      <t>"Создание и содержание мест (площадок) накопления твердых коммунальных отходов на территории поселений Калачеевского муниципального района"</t>
    </r>
  </si>
  <si>
    <r>
      <t xml:space="preserve">Основное мероприятие №3.8. 
</t>
    </r>
    <r>
      <rPr>
        <sz val="12"/>
        <rFont val="Times New Roman"/>
        <family val="1"/>
        <charset val="204"/>
      </rPr>
      <t>"Создание муниципального теплоснабжающего предприятия"</t>
    </r>
  </si>
  <si>
    <r>
      <t xml:space="preserve">Основное мероприятие №3.9. 
</t>
    </r>
    <r>
      <rPr>
        <sz val="12"/>
        <rFont val="Times New Roman"/>
        <family val="1"/>
        <charset val="204"/>
      </rPr>
      <t>"Иные межбюджетные трансферты поселениям за счет средств из вышестоящих бюджетов"</t>
    </r>
  </si>
  <si>
    <r>
      <t xml:space="preserve">Подпрограмма №4
</t>
    </r>
    <r>
      <rPr>
        <sz val="12"/>
        <rFont val="Times New Roman"/>
        <family val="1"/>
        <charset val="204"/>
      </rPr>
      <t>"Энергосбережение и повышение энергетической эффективности"</t>
    </r>
    <r>
      <rPr>
        <b/>
        <sz val="12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</si>
  <si>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 xml:space="preserve">Основное мероприятие №4.1.
</t>
    </r>
    <r>
      <rPr>
        <sz val="12"/>
        <rFont val="Times New Roman"/>
        <family val="1"/>
        <charset val="204"/>
      </rPr>
      <t>"Строительство модульно-блочных котельных"</t>
    </r>
  </si>
  <si>
    <r>
      <t>Основное мероприятие   п</t>
    </r>
    <r>
      <rPr>
        <sz val="12"/>
        <rFont val="Times New Roman"/>
        <family val="1"/>
        <charset val="204"/>
      </rPr>
      <t>роведение физкультурно-массовых, оздоровительных и спортивныхмероприятий, участие сборных команд Калачеевского муниципального района в официальных физкультурных и спортивных мероприятиях, обеспечение  инвентарём и экипировкой команды</t>
    </r>
  </si>
  <si>
    <r>
      <t xml:space="preserve">Основное мероприятие              </t>
    </r>
    <r>
      <rPr>
        <sz val="12"/>
        <rFont val="Times New Roman"/>
        <family val="1"/>
        <charset val="204"/>
      </rPr>
      <t>МБУ ФОК «Калачеевский»</t>
    </r>
  </si>
  <si>
    <r>
      <t xml:space="preserve">Основное мероприятие                </t>
    </r>
    <r>
      <rPr>
        <sz val="12"/>
        <rFont val="Times New Roman"/>
        <family val="1"/>
        <charset val="204"/>
      </rPr>
      <t>МКУ «Управление по физической культуре и спорту Калачеевского муниципального района"</t>
    </r>
  </si>
  <si>
    <r>
      <t xml:space="preserve">Подпрограмма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Обеспечение  деятельности казенных учреждений"</t>
    </r>
  </si>
  <si>
    <r>
      <rPr>
        <b/>
        <sz val="12"/>
        <rFont val="Times New Roman"/>
        <family val="1"/>
        <charset val="204"/>
      </rPr>
      <t>Основное мероприятие</t>
    </r>
    <r>
      <rPr>
        <sz val="12"/>
        <rFont val="Times New Roman"/>
        <family val="1"/>
        <charset val="204"/>
      </rPr>
      <t xml:space="preserve">          "Финансовое обеспечение  МКУ "Единаяжурно-диспетчерская служба и хозяйственно-техническое обеспечение"</t>
    </r>
  </si>
  <si>
    <r>
      <rPr>
        <b/>
        <sz val="12"/>
        <rFont val="Times New Roman"/>
        <family val="1"/>
        <charset val="204"/>
      </rPr>
      <t>Основное мероприятие</t>
    </r>
    <r>
      <rPr>
        <sz val="12"/>
        <rFont val="Times New Roman"/>
        <family val="1"/>
        <charset val="204"/>
      </rPr>
      <t xml:space="preserve">          "Финансовое обеспечение МКУ "Централизованная бухгалтерия сельских поселений"</t>
    </r>
  </si>
  <si>
    <t>Подпрограмма                    Финансовое обеспечение подведомственных учреждений</t>
  </si>
  <si>
    <t>1,10</t>
  </si>
  <si>
    <t xml:space="preserve">Количество благоуствроенных объектов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</si>
</sst>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5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20" borderId="0" applyNumberFormat="0" applyBorder="0" applyAlignment="0" applyProtection="0"/>
    <xf numFmtId="0" fontId="13" fillId="8" borderId="6" applyNumberFormat="0" applyAlignment="0" applyProtection="0"/>
    <xf numFmtId="0" fontId="14" fillId="8" borderId="7" applyNumberFormat="0" applyAlignment="0" applyProtection="0"/>
    <xf numFmtId="0" fontId="15" fillId="8" borderId="6" applyNumberFormat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17" fillId="21" borderId="12" applyNumberFormat="0" applyAlignment="0" applyProtection="0"/>
    <xf numFmtId="0" fontId="6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5" fillId="0" borderId="0"/>
    <xf numFmtId="0" fontId="11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23" borderId="13" applyNumberFormat="0" applyFont="0" applyAlignment="0" applyProtection="0"/>
    <xf numFmtId="0" fontId="16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" fillId="0" borderId="0"/>
  </cellStyleXfs>
  <cellXfs count="144">
    <xf numFmtId="0" fontId="0" fillId="0" borderId="0" xfId="0"/>
    <xf numFmtId="164" fontId="23" fillId="2" borderId="1" xfId="0" applyNumberFormat="1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2" fontId="23" fillId="0" borderId="1" xfId="0" applyNumberFormat="1" applyFont="1" applyFill="1" applyBorder="1" applyAlignment="1">
      <alignment horizontal="center" vertical="top" wrapText="1"/>
    </xf>
    <xf numFmtId="164" fontId="23" fillId="0" borderId="1" xfId="0" applyNumberFormat="1" applyFont="1" applyFill="1" applyBorder="1" applyAlignment="1">
      <alignment horizontal="center" vertical="top" wrapText="1"/>
    </xf>
    <xf numFmtId="49" fontId="23" fillId="0" borderId="2" xfId="0" applyNumberFormat="1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top" wrapText="1"/>
    </xf>
    <xf numFmtId="2" fontId="23" fillId="0" borderId="2" xfId="0" applyNumberFormat="1" applyFont="1" applyFill="1" applyBorder="1" applyAlignment="1">
      <alignment horizontal="center" vertical="top" wrapText="1"/>
    </xf>
    <xf numFmtId="164" fontId="23" fillId="0" borderId="2" xfId="0" applyNumberFormat="1" applyFont="1" applyFill="1" applyBorder="1" applyAlignment="1">
      <alignment horizontal="center" vertical="top" wrapText="1"/>
    </xf>
    <xf numFmtId="164" fontId="23" fillId="0" borderId="2" xfId="0" applyNumberFormat="1" applyFont="1" applyFill="1" applyBorder="1" applyAlignment="1">
      <alignment vertical="top" wrapText="1"/>
    </xf>
    <xf numFmtId="49" fontId="23" fillId="0" borderId="4" xfId="0" applyNumberFormat="1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3" fillId="0" borderId="4" xfId="0" applyFont="1" applyFill="1" applyBorder="1" applyAlignment="1">
      <alignment horizontal="center" vertical="top" wrapText="1"/>
    </xf>
    <xf numFmtId="2" fontId="23" fillId="0" borderId="4" xfId="0" applyNumberFormat="1" applyFont="1" applyFill="1" applyBorder="1" applyAlignment="1">
      <alignment horizontal="center" vertical="top" wrapText="1"/>
    </xf>
    <xf numFmtId="164" fontId="23" fillId="0" borderId="4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4" fillId="0" borderId="0" xfId="0" applyFont="1" applyFill="1"/>
    <xf numFmtId="0" fontId="4" fillId="0" borderId="0" xfId="0" applyFont="1" applyFill="1" applyAlignment="1">
      <alignment vertical="center" wrapText="1"/>
    </xf>
    <xf numFmtId="0" fontId="4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/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2" fontId="22" fillId="0" borderId="1" xfId="0" applyNumberFormat="1" applyFont="1" applyFill="1" applyBorder="1" applyAlignment="1">
      <alignment horizontal="center" vertical="top" wrapText="1"/>
    </xf>
    <xf numFmtId="164" fontId="22" fillId="0" borderId="1" xfId="0" applyNumberFormat="1" applyFont="1" applyFill="1" applyBorder="1" applyAlignment="1">
      <alignment horizontal="center" vertical="top" wrapText="1"/>
    </xf>
    <xf numFmtId="2" fontId="23" fillId="0" borderId="0" xfId="0" applyNumberFormat="1" applyFont="1" applyFill="1"/>
    <xf numFmtId="0" fontId="23" fillId="0" borderId="0" xfId="0" applyFont="1" applyFill="1"/>
    <xf numFmtId="0" fontId="23" fillId="0" borderId="1" xfId="0" applyFont="1" applyFill="1" applyBorder="1" applyAlignment="1">
      <alignment horizontal="justify" vertical="top" wrapText="1"/>
    </xf>
    <xf numFmtId="49" fontId="22" fillId="0" borderId="1" xfId="0" applyNumberFormat="1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justify" vertical="top"/>
    </xf>
    <xf numFmtId="0" fontId="23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horizontal="center" wrapText="1"/>
    </xf>
    <xf numFmtId="0" fontId="23" fillId="0" borderId="2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 wrapText="1"/>
    </xf>
    <xf numFmtId="164" fontId="23" fillId="0" borderId="16" xfId="0" applyNumberFormat="1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justify" vertical="center" wrapText="1"/>
    </xf>
    <xf numFmtId="0" fontId="22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64" fontId="22" fillId="0" borderId="2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64" fontId="22" fillId="0" borderId="3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64" fontId="22" fillId="0" borderId="4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wrapText="1"/>
    </xf>
    <xf numFmtId="0" fontId="23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2" fontId="22" fillId="0" borderId="1" xfId="0" applyNumberFormat="1" applyFont="1" applyFill="1" applyBorder="1" applyAlignment="1">
      <alignment vertical="center" wrapText="1"/>
    </xf>
    <xf numFmtId="164" fontId="23" fillId="0" borderId="1" xfId="0" applyNumberFormat="1" applyFont="1" applyFill="1" applyBorder="1" applyAlignment="1">
      <alignment vertical="center" wrapText="1"/>
    </xf>
    <xf numFmtId="2" fontId="22" fillId="0" borderId="2" xfId="0" applyNumberFormat="1" applyFont="1" applyFill="1" applyBorder="1" applyAlignment="1">
      <alignment horizontal="center" vertical="center" wrapText="1"/>
    </xf>
    <xf numFmtId="2" fontId="23" fillId="0" borderId="2" xfId="0" applyNumberFormat="1" applyFont="1" applyFill="1" applyBorder="1" applyAlignment="1">
      <alignment horizontal="center" vertical="center" wrapText="1"/>
    </xf>
    <xf numFmtId="164" fontId="23" fillId="0" borderId="2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 wrapText="1"/>
    </xf>
    <xf numFmtId="2" fontId="23" fillId="0" borderId="4" xfId="0" applyNumberFormat="1" applyFont="1" applyFill="1" applyBorder="1" applyAlignment="1">
      <alignment horizontal="center" vertical="center" wrapText="1"/>
    </xf>
    <xf numFmtId="164" fontId="23" fillId="0" borderId="4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164" fontId="22" fillId="0" borderId="1" xfId="0" applyNumberFormat="1" applyFont="1" applyFill="1" applyBorder="1" applyAlignment="1">
      <alignment vertical="center" wrapText="1"/>
    </xf>
    <xf numFmtId="2" fontId="23" fillId="0" borderId="1" xfId="0" applyNumberFormat="1" applyFont="1" applyFill="1" applyBorder="1" applyAlignment="1">
      <alignment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top" wrapText="1"/>
    </xf>
    <xf numFmtId="49" fontId="28" fillId="0" borderId="1" xfId="0" applyNumberFormat="1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2" fontId="25" fillId="0" borderId="1" xfId="0" applyNumberFormat="1" applyFont="1" applyFill="1" applyBorder="1" applyAlignment="1">
      <alignment horizontal="center" vertical="top" wrapText="1"/>
    </xf>
    <xf numFmtId="164" fontId="25" fillId="0" borderId="1" xfId="0" applyNumberFormat="1" applyFont="1" applyFill="1" applyBorder="1" applyAlignment="1">
      <alignment horizontal="center" vertical="top" wrapText="1"/>
    </xf>
    <xf numFmtId="0" fontId="30" fillId="0" borderId="2" xfId="1" applyFont="1" applyFill="1" applyBorder="1" applyAlignment="1">
      <alignment horizontal="center" vertical="top" wrapText="1"/>
    </xf>
    <xf numFmtId="2" fontId="24" fillId="0" borderId="1" xfId="0" applyNumberFormat="1" applyFont="1" applyFill="1" applyBorder="1" applyAlignment="1">
      <alignment horizontal="center" vertical="top" wrapText="1"/>
    </xf>
    <xf numFmtId="164" fontId="24" fillId="0" borderId="1" xfId="0" applyNumberFormat="1" applyFont="1" applyFill="1" applyBorder="1" applyAlignment="1">
      <alignment horizontal="center" vertical="top" wrapText="1"/>
    </xf>
    <xf numFmtId="0" fontId="31" fillId="0" borderId="1" xfId="1" applyFont="1" applyFill="1" applyBorder="1" applyAlignment="1">
      <alignment horizontal="center" vertical="top" wrapText="1"/>
    </xf>
    <xf numFmtId="0" fontId="23" fillId="0" borderId="0" xfId="0" applyFont="1" applyFill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 wrapText="1"/>
    </xf>
    <xf numFmtId="164" fontId="26" fillId="0" borderId="1" xfId="0" applyNumberFormat="1" applyFont="1" applyFill="1" applyBorder="1" applyAlignment="1">
      <alignment horizontal="center" vertical="top" wrapText="1"/>
    </xf>
    <xf numFmtId="0" fontId="31" fillId="0" borderId="2" xfId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 wrapText="1"/>
    </xf>
    <xf numFmtId="0" fontId="34" fillId="0" borderId="1" xfId="0" applyFont="1" applyFill="1" applyBorder="1"/>
    <xf numFmtId="0" fontId="34" fillId="0" borderId="1" xfId="0" applyFont="1" applyFill="1" applyBorder="1" applyAlignment="1">
      <alignment vertical="top"/>
    </xf>
    <xf numFmtId="164" fontId="34" fillId="0" borderId="1" xfId="0" applyNumberFormat="1" applyFont="1" applyFill="1" applyBorder="1" applyAlignment="1">
      <alignment vertical="top"/>
    </xf>
    <xf numFmtId="0" fontId="34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wrapText="1"/>
    </xf>
    <xf numFmtId="0" fontId="34" fillId="0" borderId="1" xfId="0" applyFont="1" applyFill="1" applyBorder="1" applyAlignment="1">
      <alignment horizontal="center" vertical="top"/>
    </xf>
    <xf numFmtId="0" fontId="34" fillId="0" borderId="1" xfId="0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center" vertical="top"/>
    </xf>
    <xf numFmtId="0" fontId="24" fillId="0" borderId="2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 wrapText="1"/>
    </xf>
    <xf numFmtId="164" fontId="34" fillId="0" borderId="1" xfId="0" applyNumberFormat="1" applyFont="1" applyFill="1" applyBorder="1"/>
    <xf numFmtId="2" fontId="34" fillId="0" borderId="1" xfId="0" applyNumberFormat="1" applyFont="1" applyFill="1" applyBorder="1" applyAlignment="1">
      <alignment vertical="top"/>
    </xf>
    <xf numFmtId="0" fontId="30" fillId="0" borderId="1" xfId="1" applyFont="1" applyFill="1" applyBorder="1" applyAlignment="1">
      <alignment horizontal="center" vertical="top" wrapText="1"/>
    </xf>
    <xf numFmtId="2" fontId="24" fillId="0" borderId="1" xfId="0" applyNumberFormat="1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top" wrapText="1"/>
    </xf>
    <xf numFmtId="2" fontId="24" fillId="0" borderId="2" xfId="0" applyNumberFormat="1" applyFont="1" applyFill="1" applyBorder="1" applyAlignment="1">
      <alignment horizontal="center" vertical="top" wrapText="1"/>
    </xf>
    <xf numFmtId="2" fontId="24" fillId="0" borderId="2" xfId="0" applyNumberFormat="1" applyFont="1" applyFill="1" applyBorder="1" applyAlignment="1">
      <alignment horizontal="center" vertical="center" wrapText="1"/>
    </xf>
    <xf numFmtId="164" fontId="24" fillId="0" borderId="2" xfId="0" applyNumberFormat="1" applyFont="1" applyFill="1" applyBorder="1" applyAlignment="1">
      <alignment horizontal="center" vertical="top" wrapText="1"/>
    </xf>
    <xf numFmtId="0" fontId="35" fillId="0" borderId="2" xfId="0" applyFont="1" applyFill="1" applyBorder="1" applyAlignment="1">
      <alignment horizontal="center" vertical="top" wrapText="1"/>
    </xf>
    <xf numFmtId="0" fontId="0" fillId="0" borderId="1" xfId="0" applyFill="1" applyBorder="1"/>
    <xf numFmtId="0" fontId="36" fillId="0" borderId="1" xfId="0" applyFont="1" applyFill="1" applyBorder="1" applyAlignment="1">
      <alignment horizontal="center" vertical="top" wrapText="1"/>
    </xf>
    <xf numFmtId="1" fontId="23" fillId="0" borderId="1" xfId="0" applyNumberFormat="1" applyFont="1" applyFill="1" applyBorder="1" applyAlignment="1">
      <alignment horizontal="center" vertical="top" wrapText="1"/>
    </xf>
    <xf numFmtId="2" fontId="22" fillId="0" borderId="1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top" wrapText="1"/>
    </xf>
    <xf numFmtId="4" fontId="23" fillId="0" borderId="1" xfId="0" applyNumberFormat="1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49" fontId="23" fillId="0" borderId="0" xfId="0" applyNumberFormat="1" applyFont="1" applyFill="1" applyAlignment="1">
      <alignment horizontal="center" vertical="top" wrapText="1"/>
    </xf>
    <xf numFmtId="0" fontId="22" fillId="0" borderId="0" xfId="0" applyFont="1" applyFill="1" applyAlignment="1">
      <alignment wrapText="1"/>
    </xf>
    <xf numFmtId="49" fontId="23" fillId="0" borderId="0" xfId="0" applyNumberFormat="1" applyFont="1" applyFill="1" applyAlignment="1">
      <alignment wrapText="1"/>
    </xf>
    <xf numFmtId="0" fontId="23" fillId="0" borderId="1" xfId="0" applyFont="1" applyFill="1" applyBorder="1"/>
    <xf numFmtId="164" fontId="23" fillId="0" borderId="1" xfId="0" applyNumberFormat="1" applyFont="1" applyFill="1" applyBorder="1"/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15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49" fontId="23" fillId="0" borderId="1" xfId="0" applyNumberFormat="1" applyFont="1" applyFill="1" applyBorder="1"/>
  </cellXfs>
  <cellStyles count="46"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Акцент1 2" xfId="21" xr:uid="{00000000-0005-0000-0000-000012000000}"/>
    <cellStyle name="Акцент2 2" xfId="22" xr:uid="{00000000-0005-0000-0000-000013000000}"/>
    <cellStyle name="Акцент3 2" xfId="23" xr:uid="{00000000-0005-0000-0000-000014000000}"/>
    <cellStyle name="Акцент4 2" xfId="24" xr:uid="{00000000-0005-0000-0000-000015000000}"/>
    <cellStyle name="Акцент5 2" xfId="25" xr:uid="{00000000-0005-0000-0000-000016000000}"/>
    <cellStyle name="Акцент6 2" xfId="26" xr:uid="{00000000-0005-0000-0000-000017000000}"/>
    <cellStyle name="Ввод  2" xfId="27" xr:uid="{00000000-0005-0000-0000-000018000000}"/>
    <cellStyle name="Вывод 2" xfId="28" xr:uid="{00000000-0005-0000-0000-000019000000}"/>
    <cellStyle name="Вычисление 2" xfId="29" xr:uid="{00000000-0005-0000-0000-00001A000000}"/>
    <cellStyle name="Заголовок 1 2" xfId="30" xr:uid="{00000000-0005-0000-0000-00001B000000}"/>
    <cellStyle name="Заголовок 2 2" xfId="31" xr:uid="{00000000-0005-0000-0000-00001C000000}"/>
    <cellStyle name="Заголовок 3 2" xfId="32" xr:uid="{00000000-0005-0000-0000-00001D000000}"/>
    <cellStyle name="Заголовок 4 2" xfId="33" xr:uid="{00000000-0005-0000-0000-00001E000000}"/>
    <cellStyle name="Итог 2" xfId="34" xr:uid="{00000000-0005-0000-0000-00001F000000}"/>
    <cellStyle name="Контрольная ячейка 2" xfId="35" xr:uid="{00000000-0005-0000-0000-000020000000}"/>
    <cellStyle name="Название 2" xfId="36" xr:uid="{00000000-0005-0000-0000-000021000000}"/>
    <cellStyle name="Нейтральный 2" xfId="37" xr:uid="{00000000-0005-0000-0000-000022000000}"/>
    <cellStyle name="Обычный" xfId="0" builtinId="0"/>
    <cellStyle name="Обычный 2" xfId="1" xr:uid="{00000000-0005-0000-0000-000024000000}"/>
    <cellStyle name="Обычный 2 2" xfId="38" xr:uid="{00000000-0005-0000-0000-000025000000}"/>
    <cellStyle name="Обычный 2 3" xfId="45" xr:uid="{00000000-0005-0000-0000-000026000000}"/>
    <cellStyle name="Обычный 3" xfId="2" xr:uid="{00000000-0005-0000-0000-000027000000}"/>
    <cellStyle name="Плохой 2" xfId="39" xr:uid="{00000000-0005-0000-0000-000028000000}"/>
    <cellStyle name="Пояснение 2" xfId="40" xr:uid="{00000000-0005-0000-0000-000029000000}"/>
    <cellStyle name="Примечание 2" xfId="41" xr:uid="{00000000-0005-0000-0000-00002A000000}"/>
    <cellStyle name="Связанная ячейка 2" xfId="42" xr:uid="{00000000-0005-0000-0000-00002B000000}"/>
    <cellStyle name="Текст предупреждения 2" xfId="43" xr:uid="{00000000-0005-0000-0000-00002C000000}"/>
    <cellStyle name="Хороший 2" xfId="44" xr:uid="{00000000-0005-0000-0000-00002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kosolapova\Desktop\&#1050;&#1091;&#1083;&#1100;&#1090;&#1091;&#1088;&#1072;\&#1055;&#1088;&#1080;&#1083;&#1086;&#1078;&#1077;&#1085;&#1080;&#1077;%20&#1082;%20&#1086;&#1090;&#1095;&#1105;&#1090;&#1091;%20&#1087;&#1086;%20&#1052;&#1055;-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 refreshError="1">
        <row r="14">
          <cell r="Q14" t="str">
            <v>Увеличение численности участников культурно-досуговых мероприятий  (по сравнению с предыдущим годом)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1"/>
  <sheetViews>
    <sheetView tabSelected="1" view="pageBreakPreview" zoomScale="77" zoomScaleNormal="70" zoomScaleSheetLayoutView="77" workbookViewId="0">
      <pane xSplit="2" ySplit="10" topLeftCell="C138" activePane="bottomRight" state="frozen"/>
      <selection pane="topRight" activeCell="C1" sqref="C1"/>
      <selection pane="bottomLeft" activeCell="A13" sqref="A13"/>
      <selection pane="bottomRight" activeCell="L141" sqref="L141"/>
    </sheetView>
  </sheetViews>
  <sheetFormatPr defaultRowHeight="15" x14ac:dyDescent="0.25"/>
  <cols>
    <col min="1" max="1" width="10.42578125" style="24" customWidth="1"/>
    <col min="2" max="2" width="26.42578125" style="24" customWidth="1"/>
    <col min="3" max="3" width="5.5703125" style="24" customWidth="1"/>
    <col min="4" max="4" width="17.140625" style="24" customWidth="1"/>
    <col min="5" max="5" width="12.85546875" style="24" customWidth="1"/>
    <col min="6" max="6" width="13.42578125" style="24" customWidth="1"/>
    <col min="7" max="7" width="13" style="24" customWidth="1"/>
    <col min="8" max="8" width="11.5703125" style="24" customWidth="1"/>
    <col min="9" max="9" width="13.7109375" style="24" customWidth="1"/>
    <col min="10" max="10" width="12.28515625" style="24" customWidth="1"/>
    <col min="11" max="11" width="12.42578125" style="24" customWidth="1"/>
    <col min="12" max="12" width="12.5703125" style="24" customWidth="1"/>
    <col min="13" max="13" width="12.85546875" style="24" customWidth="1"/>
    <col min="14" max="14" width="8.42578125" style="24" customWidth="1"/>
    <col min="15" max="15" width="10.28515625" style="24" customWidth="1"/>
    <col min="16" max="16" width="19" style="24" customWidth="1"/>
    <col min="17" max="17" width="11.5703125" style="24" customWidth="1"/>
    <col min="18" max="18" width="11.85546875" style="24" customWidth="1"/>
    <col min="19" max="19" width="9.42578125" style="24" customWidth="1"/>
    <col min="20" max="21" width="12.42578125" style="24" bestFit="1" customWidth="1"/>
    <col min="22" max="16384" width="9.140625" style="24"/>
  </cols>
  <sheetData>
    <row r="1" spans="1:21" ht="23.25" customHeight="1" x14ac:dyDescent="0.25">
      <c r="P1" s="25" t="s">
        <v>18</v>
      </c>
      <c r="Q1" s="26"/>
      <c r="R1" s="26"/>
      <c r="S1" s="26"/>
    </row>
    <row r="2" spans="1:21" ht="17.25" customHeight="1" x14ac:dyDescent="0.25">
      <c r="J2" s="27" t="s">
        <v>19</v>
      </c>
    </row>
    <row r="3" spans="1:21" ht="12.95" customHeight="1" x14ac:dyDescent="0.25">
      <c r="J3" s="27" t="s">
        <v>20</v>
      </c>
    </row>
    <row r="4" spans="1:21" ht="17.25" customHeight="1" x14ac:dyDescent="0.25">
      <c r="J4" s="27" t="s">
        <v>226</v>
      </c>
    </row>
    <row r="5" spans="1:21" ht="20.25" customHeight="1" x14ac:dyDescent="0.25">
      <c r="A5" s="28" t="s">
        <v>0</v>
      </c>
      <c r="B5" s="28" t="s">
        <v>1</v>
      </c>
      <c r="C5" s="29" t="s">
        <v>2</v>
      </c>
      <c r="D5" s="29" t="s">
        <v>3</v>
      </c>
      <c r="E5" s="29"/>
      <c r="F5" s="29"/>
      <c r="G5" s="29"/>
      <c r="H5" s="29"/>
      <c r="I5" s="29"/>
      <c r="J5" s="29"/>
      <c r="K5" s="29"/>
      <c r="L5" s="29"/>
      <c r="M5" s="29"/>
      <c r="N5" s="30" t="s">
        <v>4</v>
      </c>
      <c r="O5" s="30"/>
      <c r="P5" s="31" t="s">
        <v>5</v>
      </c>
      <c r="Q5" s="31" t="s">
        <v>6</v>
      </c>
      <c r="R5" s="31" t="s">
        <v>7</v>
      </c>
      <c r="S5" s="31" t="s">
        <v>8</v>
      </c>
    </row>
    <row r="6" spans="1:21" x14ac:dyDescent="0.25">
      <c r="A6" s="32"/>
      <c r="B6" s="32"/>
      <c r="C6" s="29"/>
      <c r="D6" s="31" t="s">
        <v>9</v>
      </c>
      <c r="E6" s="31"/>
      <c r="F6" s="29" t="s">
        <v>10</v>
      </c>
      <c r="G6" s="29"/>
      <c r="H6" s="29"/>
      <c r="I6" s="29"/>
      <c r="J6" s="29"/>
      <c r="K6" s="29"/>
      <c r="L6" s="29"/>
      <c r="M6" s="29"/>
      <c r="N6" s="30"/>
      <c r="O6" s="30"/>
      <c r="P6" s="31"/>
      <c r="Q6" s="31"/>
      <c r="R6" s="31"/>
      <c r="S6" s="31"/>
    </row>
    <row r="7" spans="1:21" x14ac:dyDescent="0.25">
      <c r="A7" s="32"/>
      <c r="B7" s="32"/>
      <c r="C7" s="29"/>
      <c r="D7" s="31"/>
      <c r="E7" s="31"/>
      <c r="F7" s="31" t="s">
        <v>11</v>
      </c>
      <c r="G7" s="31"/>
      <c r="H7" s="31" t="s">
        <v>12</v>
      </c>
      <c r="I7" s="31"/>
      <c r="J7" s="31" t="s">
        <v>13</v>
      </c>
      <c r="K7" s="31"/>
      <c r="L7" s="31" t="s">
        <v>14</v>
      </c>
      <c r="M7" s="31"/>
      <c r="N7" s="30"/>
      <c r="O7" s="30"/>
      <c r="P7" s="31"/>
      <c r="Q7" s="31"/>
      <c r="R7" s="31"/>
      <c r="S7" s="31"/>
    </row>
    <row r="8" spans="1:21" ht="17.45" customHeight="1" x14ac:dyDescent="0.25">
      <c r="A8" s="32"/>
      <c r="B8" s="32"/>
      <c r="C8" s="29"/>
      <c r="D8" s="31"/>
      <c r="E8" s="31"/>
      <c r="F8" s="31"/>
      <c r="G8" s="31"/>
      <c r="H8" s="31"/>
      <c r="I8" s="31"/>
      <c r="J8" s="31"/>
      <c r="K8" s="31"/>
      <c r="L8" s="31"/>
      <c r="M8" s="31"/>
      <c r="N8" s="30"/>
      <c r="O8" s="30"/>
      <c r="P8" s="31"/>
      <c r="Q8" s="31"/>
      <c r="R8" s="31"/>
      <c r="S8" s="31"/>
    </row>
    <row r="9" spans="1:21" ht="32.1" customHeight="1" x14ac:dyDescent="0.25">
      <c r="A9" s="33"/>
      <c r="B9" s="33"/>
      <c r="C9" s="29"/>
      <c r="D9" s="34" t="s">
        <v>15</v>
      </c>
      <c r="E9" s="34" t="s">
        <v>16</v>
      </c>
      <c r="F9" s="34" t="s">
        <v>15</v>
      </c>
      <c r="G9" s="34" t="s">
        <v>16</v>
      </c>
      <c r="H9" s="34" t="s">
        <v>15</v>
      </c>
      <c r="I9" s="34" t="s">
        <v>16</v>
      </c>
      <c r="J9" s="34" t="s">
        <v>15</v>
      </c>
      <c r="K9" s="34" t="s">
        <v>16</v>
      </c>
      <c r="L9" s="34" t="s">
        <v>15</v>
      </c>
      <c r="M9" s="34" t="s">
        <v>16</v>
      </c>
      <c r="N9" s="34" t="s">
        <v>15</v>
      </c>
      <c r="O9" s="34" t="s">
        <v>16</v>
      </c>
      <c r="P9" s="31"/>
      <c r="Q9" s="31"/>
      <c r="R9" s="31"/>
      <c r="S9" s="31"/>
    </row>
    <row r="10" spans="1:21" ht="19.5" customHeight="1" x14ac:dyDescent="0.25">
      <c r="A10" s="35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5">
        <v>8</v>
      </c>
      <c r="I10" s="35">
        <v>9</v>
      </c>
      <c r="J10" s="35">
        <v>10</v>
      </c>
      <c r="K10" s="35">
        <v>11</v>
      </c>
      <c r="L10" s="35">
        <v>12</v>
      </c>
      <c r="M10" s="35">
        <v>13</v>
      </c>
      <c r="N10" s="35">
        <v>14</v>
      </c>
      <c r="O10" s="35">
        <v>15</v>
      </c>
      <c r="P10" s="35">
        <v>16</v>
      </c>
      <c r="Q10" s="35">
        <v>17</v>
      </c>
      <c r="R10" s="35">
        <v>18</v>
      </c>
      <c r="S10" s="35">
        <v>19</v>
      </c>
      <c r="T10" s="36">
        <f>T11-L11</f>
        <v>1719114.3</v>
      </c>
      <c r="U10" s="36">
        <f>U11-M11</f>
        <v>1677099.7596900002</v>
      </c>
    </row>
    <row r="11" spans="1:21" ht="30" customHeight="1" x14ac:dyDescent="0.25">
      <c r="A11" s="37"/>
      <c r="B11" s="37" t="s">
        <v>17</v>
      </c>
      <c r="C11" s="37"/>
      <c r="D11" s="38">
        <f>D13+D45+D64+D105+D115+D143+D162</f>
        <v>1738008.57</v>
      </c>
      <c r="E11" s="38">
        <f>E13+E45+E64+E105+E115+E143+E162</f>
        <v>1695994.02969</v>
      </c>
      <c r="F11" s="38">
        <f>F13+F45+F64+F105+F115+F143+F162</f>
        <v>121554.64000000001</v>
      </c>
      <c r="G11" s="38">
        <f>G13+G45+G64+G105+G115+G143+G162</f>
        <v>121427.24153</v>
      </c>
      <c r="H11" s="38">
        <f>H13+H45+H64+H105+H115+H143+H162</f>
        <v>974248.76</v>
      </c>
      <c r="I11" s="38">
        <f>I13+I45+I64+I105+I115+I143+I162</f>
        <v>932833.24816000008</v>
      </c>
      <c r="J11" s="38">
        <f>J13+J45+J64+J105+J115+J143+J162</f>
        <v>623310.90000000014</v>
      </c>
      <c r="K11" s="38">
        <f>K13+K45+K64+K105+K115+K143+K162</f>
        <v>622839.27000000014</v>
      </c>
      <c r="L11" s="38">
        <f>L13+L45+L64+L105+L115+L143+L162</f>
        <v>18894.27</v>
      </c>
      <c r="M11" s="38">
        <f>M13+M45+M64+M105+M115+M143+M162</f>
        <v>18894.27</v>
      </c>
      <c r="N11" s="39">
        <v>100</v>
      </c>
      <c r="O11" s="39">
        <f>E11/D11*100</f>
        <v>97.582604537444823</v>
      </c>
      <c r="P11" s="37"/>
      <c r="Q11" s="37"/>
      <c r="R11" s="37"/>
      <c r="S11" s="37"/>
      <c r="T11" s="36">
        <f>F11+H11+J11+L11</f>
        <v>1738008.57</v>
      </c>
      <c r="U11" s="36">
        <f>G11+I11+K11+M11</f>
        <v>1695994.0296900002</v>
      </c>
    </row>
    <row r="12" spans="1:21" hidden="1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1"/>
      <c r="O12" s="41"/>
      <c r="P12" s="40"/>
      <c r="Q12" s="40"/>
      <c r="R12" s="40"/>
      <c r="S12" s="40"/>
    </row>
    <row r="13" spans="1:21" ht="54" customHeight="1" x14ac:dyDescent="0.25">
      <c r="A13" s="7">
        <v>1</v>
      </c>
      <c r="B13" s="7" t="s">
        <v>233</v>
      </c>
      <c r="C13" s="8" t="s">
        <v>165</v>
      </c>
      <c r="D13" s="42">
        <f t="shared" ref="D13:K13" si="0">D14+D21+D32+D36+D42</f>
        <v>870837.20000000007</v>
      </c>
      <c r="E13" s="42">
        <f t="shared" si="0"/>
        <v>870199.34969000006</v>
      </c>
      <c r="F13" s="42">
        <f t="shared" si="0"/>
        <v>38470.58</v>
      </c>
      <c r="G13" s="42">
        <f t="shared" si="0"/>
        <v>38348.381529999999</v>
      </c>
      <c r="H13" s="42">
        <f t="shared" si="0"/>
        <v>555038.82000000007</v>
      </c>
      <c r="I13" s="42">
        <f t="shared" si="0"/>
        <v>554523.16816</v>
      </c>
      <c r="J13" s="42">
        <f t="shared" si="0"/>
        <v>277327.80000000005</v>
      </c>
      <c r="K13" s="42">
        <f t="shared" si="0"/>
        <v>277327.80000000005</v>
      </c>
      <c r="L13" s="42"/>
      <c r="M13" s="42">
        <f>M14+M21+M32+M36+M42</f>
        <v>0</v>
      </c>
      <c r="N13" s="43">
        <f>N14</f>
        <v>100</v>
      </c>
      <c r="O13" s="43">
        <v>99.93</v>
      </c>
      <c r="P13" s="8"/>
      <c r="Q13" s="7"/>
      <c r="R13" s="7"/>
      <c r="S13" s="7"/>
      <c r="T13" s="44">
        <f>D11-T11</f>
        <v>0</v>
      </c>
      <c r="U13" s="44">
        <f>E11-U11</f>
        <v>0</v>
      </c>
    </row>
    <row r="14" spans="1:21" ht="47.25" x14ac:dyDescent="0.25">
      <c r="A14" s="6" t="s">
        <v>30</v>
      </c>
      <c r="B14" s="7" t="s">
        <v>318</v>
      </c>
      <c r="C14" s="8"/>
      <c r="D14" s="42">
        <f>F14+H14+J14+L14</f>
        <v>150958.90000000002</v>
      </c>
      <c r="E14" s="42">
        <f>G14+I14+K14+M14</f>
        <v>150917.58009</v>
      </c>
      <c r="F14" s="42">
        <f>SUM(F15:F20)</f>
        <v>0</v>
      </c>
      <c r="G14" s="42">
        <f t="shared" ref="G14:M14" si="1">SUM(G15:G20)</f>
        <v>0</v>
      </c>
      <c r="H14" s="42">
        <f t="shared" si="1"/>
        <v>90608.6</v>
      </c>
      <c r="I14" s="42">
        <f t="shared" si="1"/>
        <v>90567.28009</v>
      </c>
      <c r="J14" s="43">
        <f t="shared" si="1"/>
        <v>60350.3</v>
      </c>
      <c r="K14" s="42">
        <f t="shared" si="1"/>
        <v>60350.3</v>
      </c>
      <c r="L14" s="42">
        <f t="shared" si="1"/>
        <v>0</v>
      </c>
      <c r="M14" s="42">
        <f t="shared" si="1"/>
        <v>0</v>
      </c>
      <c r="N14" s="43">
        <v>100</v>
      </c>
      <c r="O14" s="43">
        <f>E14/D14*100</f>
        <v>99.972628371033423</v>
      </c>
      <c r="P14" s="8"/>
      <c r="Q14" s="7"/>
      <c r="R14" s="7"/>
      <c r="S14" s="7"/>
      <c r="T14" s="45"/>
      <c r="U14" s="45"/>
    </row>
    <row r="15" spans="1:21" ht="127.5" customHeight="1" x14ac:dyDescent="0.25">
      <c r="A15" s="6" t="s">
        <v>234</v>
      </c>
      <c r="B15" s="8" t="s">
        <v>235</v>
      </c>
      <c r="C15" s="8"/>
      <c r="D15" s="43">
        <f t="shared" ref="D15:E20" si="2">F15+H15+J15+L15</f>
        <v>0</v>
      </c>
      <c r="E15" s="42">
        <f t="shared" si="2"/>
        <v>0</v>
      </c>
      <c r="F15" s="9">
        <v>0</v>
      </c>
      <c r="G15" s="9">
        <v>0</v>
      </c>
      <c r="H15" s="9"/>
      <c r="I15" s="9"/>
      <c r="J15" s="9"/>
      <c r="K15" s="9"/>
      <c r="L15" s="9"/>
      <c r="M15" s="9"/>
      <c r="N15" s="10">
        <v>0</v>
      </c>
      <c r="O15" s="10">
        <v>0</v>
      </c>
      <c r="P15" s="46"/>
      <c r="Q15" s="7"/>
      <c r="R15" s="42"/>
      <c r="S15" s="43"/>
      <c r="T15" s="45"/>
      <c r="U15" s="45"/>
    </row>
    <row r="16" spans="1:21" ht="148.5" customHeight="1" x14ac:dyDescent="0.25">
      <c r="A16" s="6" t="s">
        <v>236</v>
      </c>
      <c r="B16" s="8" t="s">
        <v>237</v>
      </c>
      <c r="C16" s="8"/>
      <c r="D16" s="43">
        <f>F16+H16+J16+L16</f>
        <v>89420</v>
      </c>
      <c r="E16" s="42">
        <f t="shared" si="2"/>
        <v>89420</v>
      </c>
      <c r="F16" s="9">
        <v>0</v>
      </c>
      <c r="G16" s="9">
        <v>0</v>
      </c>
      <c r="H16" s="9">
        <v>89420</v>
      </c>
      <c r="I16" s="42">
        <v>89420</v>
      </c>
      <c r="J16" s="9"/>
      <c r="K16" s="9"/>
      <c r="L16" s="9"/>
      <c r="M16" s="9"/>
      <c r="N16" s="10">
        <v>100</v>
      </c>
      <c r="O16" s="10">
        <f t="shared" ref="O16:O42" si="3">E16/D16*100</f>
        <v>100</v>
      </c>
      <c r="P16" s="46" t="s">
        <v>238</v>
      </c>
      <c r="Q16" s="7">
        <v>100</v>
      </c>
      <c r="R16" s="7">
        <v>100</v>
      </c>
      <c r="S16" s="43">
        <f>R16/Q16%</f>
        <v>100</v>
      </c>
      <c r="T16" s="45"/>
      <c r="U16" s="45"/>
    </row>
    <row r="17" spans="1:21" ht="182.1" customHeight="1" x14ac:dyDescent="0.25">
      <c r="A17" s="47" t="s">
        <v>239</v>
      </c>
      <c r="B17" s="8" t="s">
        <v>240</v>
      </c>
      <c r="C17" s="8"/>
      <c r="D17" s="42">
        <f t="shared" si="2"/>
        <v>422.2</v>
      </c>
      <c r="E17" s="42">
        <f t="shared" si="2"/>
        <v>422.2</v>
      </c>
      <c r="F17" s="9"/>
      <c r="G17" s="9">
        <v>0</v>
      </c>
      <c r="H17" s="9">
        <v>345</v>
      </c>
      <c r="I17" s="42">
        <v>345</v>
      </c>
      <c r="J17" s="9">
        <v>77.2</v>
      </c>
      <c r="K17" s="42">
        <v>77.2</v>
      </c>
      <c r="L17" s="9"/>
      <c r="M17" s="9"/>
      <c r="N17" s="10">
        <v>100</v>
      </c>
      <c r="O17" s="10">
        <f t="shared" si="3"/>
        <v>100</v>
      </c>
      <c r="P17" s="46" t="s">
        <v>241</v>
      </c>
      <c r="Q17" s="43">
        <v>0</v>
      </c>
      <c r="R17" s="43">
        <v>0</v>
      </c>
      <c r="S17" s="43">
        <v>100</v>
      </c>
      <c r="T17" s="48"/>
      <c r="U17" s="45"/>
    </row>
    <row r="18" spans="1:21" ht="78.75" x14ac:dyDescent="0.25">
      <c r="A18" s="47" t="s">
        <v>242</v>
      </c>
      <c r="B18" s="8" t="s">
        <v>243</v>
      </c>
      <c r="C18" s="8"/>
      <c r="D18" s="42">
        <f t="shared" si="2"/>
        <v>9734</v>
      </c>
      <c r="E18" s="42">
        <f t="shared" si="2"/>
        <v>9734</v>
      </c>
      <c r="F18" s="9">
        <v>0</v>
      </c>
      <c r="G18" s="9">
        <v>0</v>
      </c>
      <c r="H18" s="9"/>
      <c r="I18" s="9"/>
      <c r="J18" s="9">
        <v>9734</v>
      </c>
      <c r="K18" s="42">
        <v>9734</v>
      </c>
      <c r="L18" s="9"/>
      <c r="M18" s="9"/>
      <c r="N18" s="10">
        <v>100</v>
      </c>
      <c r="O18" s="10">
        <f t="shared" si="3"/>
        <v>100</v>
      </c>
      <c r="P18" s="46"/>
      <c r="Q18" s="7"/>
      <c r="R18" s="43"/>
      <c r="S18" s="43"/>
      <c r="T18" s="48"/>
      <c r="U18" s="45"/>
    </row>
    <row r="19" spans="1:21" ht="252" x14ac:dyDescent="0.25">
      <c r="A19" s="6" t="s">
        <v>244</v>
      </c>
      <c r="B19" s="8" t="s">
        <v>245</v>
      </c>
      <c r="C19" s="8"/>
      <c r="D19" s="42">
        <f t="shared" si="2"/>
        <v>50924.1</v>
      </c>
      <c r="E19" s="42">
        <f t="shared" si="2"/>
        <v>50924.1</v>
      </c>
      <c r="F19" s="9"/>
      <c r="G19" s="9"/>
      <c r="H19" s="9">
        <v>385</v>
      </c>
      <c r="I19" s="42">
        <v>385</v>
      </c>
      <c r="J19" s="9">
        <v>50539.1</v>
      </c>
      <c r="K19" s="42">
        <v>50539.1</v>
      </c>
      <c r="L19" s="9"/>
      <c r="M19" s="9"/>
      <c r="N19" s="10">
        <v>100</v>
      </c>
      <c r="O19" s="10">
        <f t="shared" si="3"/>
        <v>100</v>
      </c>
      <c r="P19" s="46" t="s">
        <v>246</v>
      </c>
      <c r="Q19" s="7">
        <v>55.38</v>
      </c>
      <c r="R19" s="42">
        <v>55.06</v>
      </c>
      <c r="S19" s="43">
        <f>R19/Q19%</f>
        <v>99.422174070061388</v>
      </c>
      <c r="T19" s="45"/>
      <c r="U19" s="45"/>
    </row>
    <row r="20" spans="1:21" ht="204.75" x14ac:dyDescent="0.25">
      <c r="A20" s="6" t="s">
        <v>247</v>
      </c>
      <c r="B20" s="8" t="s">
        <v>248</v>
      </c>
      <c r="C20" s="8"/>
      <c r="D20" s="43">
        <f t="shared" si="2"/>
        <v>458.6</v>
      </c>
      <c r="E20" s="42">
        <f t="shared" si="2"/>
        <v>417.28008999999997</v>
      </c>
      <c r="F20" s="9"/>
      <c r="G20" s="9"/>
      <c r="H20" s="9">
        <v>458.6</v>
      </c>
      <c r="I20" s="42">
        <v>417.28008999999997</v>
      </c>
      <c r="J20" s="9"/>
      <c r="K20" s="9"/>
      <c r="L20" s="9"/>
      <c r="M20" s="9"/>
      <c r="N20" s="10">
        <v>100</v>
      </c>
      <c r="O20" s="10">
        <f t="shared" si="3"/>
        <v>90.989989097252504</v>
      </c>
      <c r="P20" s="46" t="s">
        <v>249</v>
      </c>
      <c r="Q20" s="43">
        <v>0</v>
      </c>
      <c r="R20" s="43">
        <v>0</v>
      </c>
      <c r="S20" s="43" t="e">
        <f>R20/Q20%</f>
        <v>#DIV/0!</v>
      </c>
      <c r="T20" s="45"/>
      <c r="U20" s="45"/>
    </row>
    <row r="21" spans="1:21" ht="68.099999999999994" customHeight="1" x14ac:dyDescent="0.25">
      <c r="A21" s="6" t="s">
        <v>33</v>
      </c>
      <c r="B21" s="8" t="s">
        <v>319</v>
      </c>
      <c r="C21" s="8"/>
      <c r="D21" s="43">
        <f>F21+H21+J21+L21</f>
        <v>601468.4</v>
      </c>
      <c r="E21" s="42">
        <f>G21+I21+K21+M21</f>
        <v>601166.20152999996</v>
      </c>
      <c r="F21" s="42">
        <f>SUM(F22:F31)</f>
        <v>35897.300000000003</v>
      </c>
      <c r="G21" s="42">
        <f t="shared" ref="G21:M21" si="4">SUM(G22:G31)</f>
        <v>35775.10153</v>
      </c>
      <c r="H21" s="42">
        <f t="shared" si="4"/>
        <v>417419.7</v>
      </c>
      <c r="I21" s="42">
        <f t="shared" si="4"/>
        <v>417239.7</v>
      </c>
      <c r="J21" s="42">
        <f t="shared" si="4"/>
        <v>148151.40000000002</v>
      </c>
      <c r="K21" s="42">
        <f t="shared" si="4"/>
        <v>148151.40000000002</v>
      </c>
      <c r="L21" s="42">
        <f t="shared" si="4"/>
        <v>0</v>
      </c>
      <c r="M21" s="42">
        <f t="shared" si="4"/>
        <v>0</v>
      </c>
      <c r="N21" s="43">
        <v>100</v>
      </c>
      <c r="O21" s="43">
        <f t="shared" si="3"/>
        <v>99.949756550801325</v>
      </c>
      <c r="P21" s="49"/>
      <c r="Q21" s="43"/>
      <c r="R21" s="43"/>
      <c r="S21" s="43"/>
      <c r="T21" s="45"/>
      <c r="U21" s="45"/>
    </row>
    <row r="22" spans="1:21" ht="84.6" customHeight="1" x14ac:dyDescent="0.25">
      <c r="A22" s="6" t="s">
        <v>250</v>
      </c>
      <c r="B22" s="8" t="s">
        <v>251</v>
      </c>
      <c r="C22" s="8"/>
      <c r="D22" s="43">
        <f t="shared" ref="D22:E37" si="5">F22+H22+J22+L22</f>
        <v>0</v>
      </c>
      <c r="E22" s="42">
        <f t="shared" si="5"/>
        <v>0</v>
      </c>
      <c r="F22" s="9"/>
      <c r="G22" s="9"/>
      <c r="H22" s="9">
        <v>0</v>
      </c>
      <c r="I22" s="9">
        <v>0</v>
      </c>
      <c r="J22" s="9">
        <v>0</v>
      </c>
      <c r="K22" s="42">
        <v>0</v>
      </c>
      <c r="L22" s="9"/>
      <c r="M22" s="9"/>
      <c r="N22" s="10"/>
      <c r="O22" s="10"/>
      <c r="P22" s="50" t="s">
        <v>252</v>
      </c>
      <c r="Q22" s="42">
        <v>0.65</v>
      </c>
      <c r="R22" s="42">
        <v>0.5</v>
      </c>
      <c r="S22" s="43">
        <f>R22/Q22%</f>
        <v>76.92307692307692</v>
      </c>
      <c r="T22" s="45"/>
      <c r="U22" s="45"/>
    </row>
    <row r="23" spans="1:21" ht="204.75" x14ac:dyDescent="0.25">
      <c r="A23" s="6" t="s">
        <v>253</v>
      </c>
      <c r="B23" s="8" t="s">
        <v>254</v>
      </c>
      <c r="C23" s="8"/>
      <c r="D23" s="43">
        <f t="shared" si="5"/>
        <v>367859</v>
      </c>
      <c r="E23" s="42">
        <f t="shared" si="5"/>
        <v>367859</v>
      </c>
      <c r="F23" s="9"/>
      <c r="G23" s="9"/>
      <c r="H23" s="9">
        <v>367859</v>
      </c>
      <c r="I23" s="42">
        <v>367859</v>
      </c>
      <c r="J23" s="9"/>
      <c r="K23" s="9"/>
      <c r="L23" s="9"/>
      <c r="M23" s="9"/>
      <c r="N23" s="10">
        <v>100</v>
      </c>
      <c r="O23" s="10">
        <f t="shared" si="3"/>
        <v>100</v>
      </c>
      <c r="P23" s="51" t="s">
        <v>255</v>
      </c>
      <c r="Q23" s="42">
        <v>94.61</v>
      </c>
      <c r="R23" s="42">
        <v>94.61</v>
      </c>
      <c r="S23" s="43">
        <f t="shared" ref="S21:S42" si="6">R23/Q23%</f>
        <v>100</v>
      </c>
      <c r="T23" s="45"/>
      <c r="U23" s="45"/>
    </row>
    <row r="24" spans="1:21" ht="236.25" x14ac:dyDescent="0.25">
      <c r="A24" s="6" t="s">
        <v>256</v>
      </c>
      <c r="B24" s="8" t="s">
        <v>320</v>
      </c>
      <c r="C24" s="8"/>
      <c r="D24" s="43">
        <f t="shared" si="5"/>
        <v>46062.7</v>
      </c>
      <c r="E24" s="42">
        <f t="shared" si="5"/>
        <v>46062.7</v>
      </c>
      <c r="F24" s="9"/>
      <c r="G24" s="9"/>
      <c r="H24" s="9">
        <v>42043.7</v>
      </c>
      <c r="I24" s="42">
        <v>42043.7</v>
      </c>
      <c r="J24" s="9">
        <v>4019</v>
      </c>
      <c r="K24" s="42">
        <v>4019</v>
      </c>
      <c r="L24" s="9"/>
      <c r="M24" s="42"/>
      <c r="N24" s="10">
        <v>100</v>
      </c>
      <c r="O24" s="10">
        <f t="shared" si="3"/>
        <v>100</v>
      </c>
      <c r="P24" s="51" t="s">
        <v>257</v>
      </c>
      <c r="Q24" s="43">
        <v>0</v>
      </c>
      <c r="R24" s="42">
        <v>0</v>
      </c>
      <c r="S24" s="43">
        <v>100</v>
      </c>
      <c r="T24" s="45"/>
      <c r="U24" s="45"/>
    </row>
    <row r="25" spans="1:21" ht="204.75" x14ac:dyDescent="0.25">
      <c r="A25" s="6" t="s">
        <v>258</v>
      </c>
      <c r="B25" s="8" t="s">
        <v>259</v>
      </c>
      <c r="C25" s="8"/>
      <c r="D25" s="43">
        <f>F25+H25+J25+L25</f>
        <v>22701.599999999999</v>
      </c>
      <c r="E25" s="42">
        <f t="shared" si="5"/>
        <v>22701.599999999999</v>
      </c>
      <c r="F25" s="9">
        <v>13992.5</v>
      </c>
      <c r="G25" s="42">
        <v>13992.5</v>
      </c>
      <c r="H25" s="9">
        <v>2277.8000000000002</v>
      </c>
      <c r="I25" s="42">
        <v>2277.8000000000002</v>
      </c>
      <c r="J25" s="9">
        <v>6431.3</v>
      </c>
      <c r="K25" s="42">
        <v>6431.3</v>
      </c>
      <c r="L25" s="9"/>
      <c r="M25" s="9"/>
      <c r="N25" s="10">
        <v>100</v>
      </c>
      <c r="O25" s="10">
        <f t="shared" si="3"/>
        <v>100</v>
      </c>
      <c r="P25" s="51" t="s">
        <v>260</v>
      </c>
      <c r="Q25" s="43">
        <v>0</v>
      </c>
      <c r="R25" s="42">
        <v>0</v>
      </c>
      <c r="S25" s="43">
        <v>100</v>
      </c>
      <c r="T25" s="45"/>
      <c r="U25" s="45"/>
    </row>
    <row r="26" spans="1:21" ht="60" customHeight="1" x14ac:dyDescent="0.25">
      <c r="A26" s="6" t="s">
        <v>261</v>
      </c>
      <c r="B26" s="8" t="s">
        <v>262</v>
      </c>
      <c r="C26" s="8"/>
      <c r="D26" s="43">
        <f t="shared" si="5"/>
        <v>5296.8</v>
      </c>
      <c r="E26" s="42">
        <f t="shared" si="5"/>
        <v>5116.8</v>
      </c>
      <c r="F26" s="9"/>
      <c r="G26" s="9"/>
      <c r="H26" s="9">
        <v>2738.4</v>
      </c>
      <c r="I26" s="42">
        <v>2558.4</v>
      </c>
      <c r="J26" s="9">
        <v>2558.4</v>
      </c>
      <c r="K26" s="42">
        <v>2558.4</v>
      </c>
      <c r="L26" s="9"/>
      <c r="M26" s="9"/>
      <c r="N26" s="10">
        <v>100</v>
      </c>
      <c r="O26" s="10">
        <f t="shared" si="3"/>
        <v>96.601721794290896</v>
      </c>
      <c r="P26" s="51"/>
      <c r="Q26" s="7"/>
      <c r="R26" s="42"/>
      <c r="S26" s="43"/>
      <c r="T26" s="45"/>
      <c r="U26" s="45"/>
    </row>
    <row r="27" spans="1:21" ht="157.5" x14ac:dyDescent="0.25">
      <c r="A27" s="6" t="s">
        <v>263</v>
      </c>
      <c r="B27" s="8" t="s">
        <v>321</v>
      </c>
      <c r="C27" s="8"/>
      <c r="D27" s="43">
        <f t="shared" si="5"/>
        <v>159548.30000000002</v>
      </c>
      <c r="E27" s="42">
        <f t="shared" si="5"/>
        <v>159426.10153000001</v>
      </c>
      <c r="F27" s="9">
        <v>21904.799999999999</v>
      </c>
      <c r="G27" s="42">
        <v>21782.60153</v>
      </c>
      <c r="H27" s="9">
        <v>2500.8000000000002</v>
      </c>
      <c r="I27" s="42">
        <v>2500.8000000000002</v>
      </c>
      <c r="J27" s="9">
        <v>135142.70000000001</v>
      </c>
      <c r="K27" s="42">
        <v>135142.70000000001</v>
      </c>
      <c r="L27" s="9"/>
      <c r="M27" s="9"/>
      <c r="N27" s="10">
        <v>100</v>
      </c>
      <c r="O27" s="10">
        <f t="shared" si="3"/>
        <v>99.923409732350649</v>
      </c>
      <c r="P27" s="52" t="s">
        <v>264</v>
      </c>
      <c r="Q27" s="7">
        <v>32000</v>
      </c>
      <c r="R27" s="43">
        <v>28160</v>
      </c>
      <c r="S27" s="43">
        <f t="shared" si="6"/>
        <v>88</v>
      </c>
      <c r="T27" s="45"/>
      <c r="U27" s="45"/>
    </row>
    <row r="28" spans="1:21" ht="360" customHeight="1" x14ac:dyDescent="0.25">
      <c r="A28" s="6" t="s">
        <v>265</v>
      </c>
      <c r="B28" s="53" t="s">
        <v>266</v>
      </c>
      <c r="C28" s="8"/>
      <c r="D28" s="43">
        <f t="shared" si="5"/>
        <v>0</v>
      </c>
      <c r="E28" s="42">
        <f t="shared" si="5"/>
        <v>0</v>
      </c>
      <c r="F28" s="9"/>
      <c r="G28" s="42"/>
      <c r="H28" s="9"/>
      <c r="I28" s="42"/>
      <c r="J28" s="9"/>
      <c r="K28" s="42"/>
      <c r="L28" s="9"/>
      <c r="M28" s="9"/>
      <c r="N28" s="10">
        <v>0</v>
      </c>
      <c r="O28" s="10">
        <v>0</v>
      </c>
      <c r="P28" s="51" t="s">
        <v>267</v>
      </c>
      <c r="Q28" s="7">
        <v>31.25</v>
      </c>
      <c r="R28" s="42">
        <v>31.25</v>
      </c>
      <c r="S28" s="43">
        <f t="shared" si="6"/>
        <v>100</v>
      </c>
      <c r="T28" s="45"/>
      <c r="U28" s="45"/>
    </row>
    <row r="29" spans="1:21" ht="141.75" x14ac:dyDescent="0.25">
      <c r="A29" s="6" t="s">
        <v>268</v>
      </c>
      <c r="B29" s="53" t="s">
        <v>269</v>
      </c>
      <c r="C29" s="8"/>
      <c r="D29" s="43">
        <f t="shared" si="5"/>
        <v>0</v>
      </c>
      <c r="E29" s="42">
        <f t="shared" si="5"/>
        <v>0</v>
      </c>
      <c r="F29" s="9"/>
      <c r="G29" s="9"/>
      <c r="H29" s="9"/>
      <c r="I29" s="42"/>
      <c r="J29" s="9"/>
      <c r="K29" s="42"/>
      <c r="L29" s="9"/>
      <c r="M29" s="9"/>
      <c r="N29" s="10">
        <v>0</v>
      </c>
      <c r="O29" s="10">
        <v>0</v>
      </c>
      <c r="P29" s="51" t="s">
        <v>270</v>
      </c>
      <c r="Q29" s="42">
        <v>75.510000000000005</v>
      </c>
      <c r="R29" s="42">
        <v>75.510000000000005</v>
      </c>
      <c r="S29" s="43">
        <f t="shared" si="6"/>
        <v>100</v>
      </c>
      <c r="T29" s="45"/>
      <c r="U29" s="45"/>
    </row>
    <row r="30" spans="1:21" ht="267.75" x14ac:dyDescent="0.25">
      <c r="A30" s="6" t="s">
        <v>271</v>
      </c>
      <c r="B30" s="53" t="s">
        <v>272</v>
      </c>
      <c r="C30" s="8"/>
      <c r="D30" s="43">
        <f t="shared" si="5"/>
        <v>0</v>
      </c>
      <c r="E30" s="42">
        <f t="shared" si="5"/>
        <v>0</v>
      </c>
      <c r="F30" s="9"/>
      <c r="G30" s="9"/>
      <c r="H30" s="9"/>
      <c r="I30" s="42"/>
      <c r="J30" s="9"/>
      <c r="K30" s="42"/>
      <c r="L30" s="9"/>
      <c r="M30" s="9"/>
      <c r="N30" s="10">
        <v>0</v>
      </c>
      <c r="O30" s="10">
        <v>0</v>
      </c>
      <c r="P30" s="51" t="s">
        <v>273</v>
      </c>
      <c r="Q30" s="43">
        <v>97.75</v>
      </c>
      <c r="R30" s="42">
        <v>87.9</v>
      </c>
      <c r="S30" s="43">
        <f>R30/Q30%</f>
        <v>89.923273657289002</v>
      </c>
      <c r="T30" s="45"/>
      <c r="U30" s="45"/>
    </row>
    <row r="31" spans="1:21" ht="229.5" customHeight="1" x14ac:dyDescent="0.25">
      <c r="A31" s="6" t="s">
        <v>274</v>
      </c>
      <c r="B31" s="53" t="s">
        <v>275</v>
      </c>
      <c r="C31" s="8"/>
      <c r="D31" s="43">
        <f>F31+H31+J31+L31</f>
        <v>0</v>
      </c>
      <c r="E31" s="42">
        <f>G31+I31+K31+M31</f>
        <v>0</v>
      </c>
      <c r="F31" s="9">
        <v>0</v>
      </c>
      <c r="G31" s="9"/>
      <c r="H31" s="9">
        <v>0</v>
      </c>
      <c r="I31" s="9"/>
      <c r="J31" s="9"/>
      <c r="K31" s="42"/>
      <c r="L31" s="9"/>
      <c r="M31" s="9"/>
      <c r="N31" s="10">
        <v>0</v>
      </c>
      <c r="O31" s="10">
        <v>0</v>
      </c>
      <c r="P31" s="51"/>
      <c r="Q31" s="43"/>
      <c r="R31" s="42"/>
      <c r="S31" s="43"/>
      <c r="T31" s="45"/>
      <c r="U31" s="45"/>
    </row>
    <row r="32" spans="1:21" ht="229.5" customHeight="1" x14ac:dyDescent="0.25">
      <c r="A32" s="6" t="s">
        <v>35</v>
      </c>
      <c r="B32" s="7" t="s">
        <v>276</v>
      </c>
      <c r="C32" s="8"/>
      <c r="D32" s="43">
        <f t="shared" si="5"/>
        <v>20376.3</v>
      </c>
      <c r="E32" s="42">
        <f t="shared" si="5"/>
        <v>20081.976070000001</v>
      </c>
      <c r="F32" s="42">
        <f t="shared" ref="F32:M32" si="7">SUM(F33:F35)</f>
        <v>0</v>
      </c>
      <c r="G32" s="42">
        <f t="shared" si="7"/>
        <v>0</v>
      </c>
      <c r="H32" s="42">
        <f t="shared" si="7"/>
        <v>20376.3</v>
      </c>
      <c r="I32" s="42">
        <f t="shared" si="7"/>
        <v>20081.976070000001</v>
      </c>
      <c r="J32" s="42">
        <f t="shared" si="7"/>
        <v>0</v>
      </c>
      <c r="K32" s="42">
        <f t="shared" si="7"/>
        <v>0</v>
      </c>
      <c r="L32" s="42">
        <f t="shared" si="7"/>
        <v>0</v>
      </c>
      <c r="M32" s="42">
        <f t="shared" si="7"/>
        <v>0</v>
      </c>
      <c r="N32" s="43">
        <v>100</v>
      </c>
      <c r="O32" s="43">
        <f t="shared" si="3"/>
        <v>98.555557534979371</v>
      </c>
      <c r="P32" s="54"/>
      <c r="Q32" s="43"/>
      <c r="R32" s="43"/>
      <c r="S32" s="43"/>
      <c r="T32" s="45"/>
      <c r="U32" s="45"/>
    </row>
    <row r="33" spans="1:21" ht="89.25" customHeight="1" x14ac:dyDescent="0.25">
      <c r="A33" s="6" t="s">
        <v>277</v>
      </c>
      <c r="B33" s="8" t="s">
        <v>278</v>
      </c>
      <c r="C33" s="8"/>
      <c r="D33" s="43">
        <f t="shared" si="5"/>
        <v>0</v>
      </c>
      <c r="E33" s="42">
        <f t="shared" si="5"/>
        <v>0</v>
      </c>
      <c r="F33" s="9"/>
      <c r="G33" s="42">
        <v>0</v>
      </c>
      <c r="H33" s="9"/>
      <c r="I33" s="9"/>
      <c r="J33" s="9"/>
      <c r="K33" s="9"/>
      <c r="L33" s="9"/>
      <c r="M33" s="9"/>
      <c r="N33" s="10">
        <v>0</v>
      </c>
      <c r="O33" s="10">
        <v>0</v>
      </c>
      <c r="P33" s="55" t="s">
        <v>279</v>
      </c>
      <c r="Q33" s="56">
        <v>97.7</v>
      </c>
      <c r="R33" s="57">
        <v>97.7</v>
      </c>
      <c r="S33" s="57">
        <f t="shared" si="6"/>
        <v>100</v>
      </c>
      <c r="T33" s="45"/>
      <c r="U33" s="45"/>
    </row>
    <row r="34" spans="1:21" ht="198.6" customHeight="1" x14ac:dyDescent="0.25">
      <c r="A34" s="6" t="s">
        <v>280</v>
      </c>
      <c r="B34" s="8" t="s">
        <v>281</v>
      </c>
      <c r="C34" s="8"/>
      <c r="D34" s="43">
        <f t="shared" si="5"/>
        <v>18264.3</v>
      </c>
      <c r="E34" s="42">
        <f t="shared" si="5"/>
        <v>17969.976070000001</v>
      </c>
      <c r="F34" s="9"/>
      <c r="G34" s="9"/>
      <c r="H34" s="9">
        <v>18264.3</v>
      </c>
      <c r="I34" s="42">
        <v>17969.976070000001</v>
      </c>
      <c r="J34" s="9"/>
      <c r="K34" s="9"/>
      <c r="L34" s="9"/>
      <c r="M34" s="9"/>
      <c r="N34" s="10">
        <v>100</v>
      </c>
      <c r="O34" s="58">
        <f t="shared" si="3"/>
        <v>98.388528823989972</v>
      </c>
      <c r="P34" s="55"/>
      <c r="Q34" s="56"/>
      <c r="R34" s="57"/>
      <c r="S34" s="57"/>
      <c r="T34" s="45"/>
      <c r="U34" s="45"/>
    </row>
    <row r="35" spans="1:21" ht="229.5" customHeight="1" x14ac:dyDescent="0.25">
      <c r="A35" s="6" t="s">
        <v>282</v>
      </c>
      <c r="B35" s="8" t="s">
        <v>283</v>
      </c>
      <c r="C35" s="8"/>
      <c r="D35" s="43">
        <f t="shared" si="5"/>
        <v>2112</v>
      </c>
      <c r="E35" s="42">
        <f t="shared" si="5"/>
        <v>2112</v>
      </c>
      <c r="F35" s="9"/>
      <c r="G35" s="9"/>
      <c r="H35" s="9">
        <v>2112</v>
      </c>
      <c r="I35" s="42">
        <v>2112</v>
      </c>
      <c r="J35" s="9"/>
      <c r="K35" s="9"/>
      <c r="L35" s="9"/>
      <c r="M35" s="9"/>
      <c r="N35" s="10">
        <v>100</v>
      </c>
      <c r="O35" s="58">
        <f t="shared" si="3"/>
        <v>100</v>
      </c>
      <c r="P35" s="55"/>
      <c r="Q35" s="56"/>
      <c r="R35" s="57"/>
      <c r="S35" s="57"/>
      <c r="T35" s="45"/>
      <c r="U35" s="45"/>
    </row>
    <row r="36" spans="1:21" ht="180" customHeight="1" x14ac:dyDescent="0.25">
      <c r="A36" s="6" t="s">
        <v>36</v>
      </c>
      <c r="B36" s="8" t="s">
        <v>322</v>
      </c>
      <c r="C36" s="8"/>
      <c r="D36" s="42">
        <f>D37+D38+D39+D40+D41</f>
        <v>68192.7</v>
      </c>
      <c r="E36" s="42">
        <f t="shared" si="5"/>
        <v>68192.69200000001</v>
      </c>
      <c r="F36" s="42">
        <f t="shared" ref="F36:K36" si="8">SUM(F37:F41)</f>
        <v>0</v>
      </c>
      <c r="G36" s="42">
        <f t="shared" si="8"/>
        <v>0</v>
      </c>
      <c r="H36" s="42">
        <f t="shared" si="8"/>
        <v>26345</v>
      </c>
      <c r="I36" s="42">
        <f t="shared" si="8"/>
        <v>26344.992000000002</v>
      </c>
      <c r="J36" s="42">
        <f t="shared" si="8"/>
        <v>41847.700000000004</v>
      </c>
      <c r="K36" s="42">
        <f t="shared" si="8"/>
        <v>41847.700000000004</v>
      </c>
      <c r="L36" s="42">
        <f>SUM(L37:L40)</f>
        <v>0</v>
      </c>
      <c r="M36" s="42">
        <f>SUM(M37:M40)</f>
        <v>0</v>
      </c>
      <c r="N36" s="43">
        <v>100</v>
      </c>
      <c r="O36" s="43">
        <f t="shared" si="3"/>
        <v>99.999988268539028</v>
      </c>
      <c r="P36" s="59"/>
      <c r="Q36" s="43"/>
      <c r="R36" s="43"/>
      <c r="S36" s="43"/>
      <c r="T36" s="45"/>
      <c r="U36" s="45"/>
    </row>
    <row r="37" spans="1:21" ht="204" customHeight="1" x14ac:dyDescent="0.25">
      <c r="A37" s="6" t="s">
        <v>284</v>
      </c>
      <c r="B37" s="8" t="s">
        <v>285</v>
      </c>
      <c r="C37" s="8"/>
      <c r="D37" s="43">
        <f>F37+H37+J37</f>
        <v>8352.9</v>
      </c>
      <c r="E37" s="42">
        <f t="shared" si="5"/>
        <v>8352.8919999999998</v>
      </c>
      <c r="F37" s="9"/>
      <c r="G37" s="9"/>
      <c r="H37" s="9">
        <v>6846.1</v>
      </c>
      <c r="I37" s="42">
        <v>6846.0919999999996</v>
      </c>
      <c r="J37" s="9">
        <v>1506.8</v>
      </c>
      <c r="K37" s="42">
        <v>1506.8</v>
      </c>
      <c r="L37" s="9"/>
      <c r="M37" s="9"/>
      <c r="N37" s="10">
        <v>100</v>
      </c>
      <c r="O37" s="58">
        <f>E37/D37*100</f>
        <v>99.999904224879984</v>
      </c>
      <c r="P37" s="60" t="s">
        <v>286</v>
      </c>
      <c r="Q37" s="61">
        <v>93</v>
      </c>
      <c r="R37" s="62">
        <v>93</v>
      </c>
      <c r="S37" s="62">
        <f t="shared" si="6"/>
        <v>100</v>
      </c>
      <c r="T37" s="45"/>
      <c r="U37" s="45"/>
    </row>
    <row r="38" spans="1:21" ht="229.5" customHeight="1" x14ac:dyDescent="0.25">
      <c r="A38" s="6" t="s">
        <v>287</v>
      </c>
      <c r="B38" s="8" t="s">
        <v>288</v>
      </c>
      <c r="C38" s="8"/>
      <c r="D38" s="43">
        <f>F38+H38+J38</f>
        <v>59522.3</v>
      </c>
      <c r="E38" s="42">
        <f>G38+I38+K38</f>
        <v>59522.3</v>
      </c>
      <c r="F38" s="9"/>
      <c r="G38" s="9"/>
      <c r="H38" s="9">
        <v>19498.900000000001</v>
      </c>
      <c r="I38" s="42">
        <v>19498.900000000001</v>
      </c>
      <c r="J38" s="9">
        <v>40023.4</v>
      </c>
      <c r="K38" s="42">
        <v>40023.4</v>
      </c>
      <c r="L38" s="9"/>
      <c r="M38" s="9"/>
      <c r="N38" s="10">
        <v>100</v>
      </c>
      <c r="O38" s="10">
        <f t="shared" si="3"/>
        <v>100</v>
      </c>
      <c r="P38" s="63" t="s">
        <v>289</v>
      </c>
      <c r="Q38" s="64">
        <v>52</v>
      </c>
      <c r="R38" s="65">
        <v>52</v>
      </c>
      <c r="S38" s="65">
        <f t="shared" si="6"/>
        <v>100</v>
      </c>
      <c r="T38" s="45"/>
      <c r="U38" s="45"/>
    </row>
    <row r="39" spans="1:21" ht="229.5" customHeight="1" x14ac:dyDescent="0.25">
      <c r="A39" s="6" t="s">
        <v>290</v>
      </c>
      <c r="B39" s="8" t="s">
        <v>291</v>
      </c>
      <c r="C39" s="8"/>
      <c r="D39" s="42">
        <f>F39+H39+J39</f>
        <v>138.69999999999999</v>
      </c>
      <c r="E39" s="42">
        <f>G39+I39+K39</f>
        <v>138.69999999999999</v>
      </c>
      <c r="F39" s="9"/>
      <c r="G39" s="9"/>
      <c r="H39" s="9"/>
      <c r="I39" s="9"/>
      <c r="J39" s="9">
        <v>138.69999999999999</v>
      </c>
      <c r="K39" s="42">
        <v>138.69999999999999</v>
      </c>
      <c r="L39" s="9"/>
      <c r="M39" s="9"/>
      <c r="N39" s="10">
        <v>100</v>
      </c>
      <c r="O39" s="10">
        <f>E39/D39*100</f>
        <v>100</v>
      </c>
      <c r="P39" s="66"/>
      <c r="Q39" s="67"/>
      <c r="R39" s="68"/>
      <c r="S39" s="68"/>
      <c r="T39" s="45"/>
      <c r="U39" s="45"/>
    </row>
    <row r="40" spans="1:21" ht="75" customHeight="1" x14ac:dyDescent="0.25">
      <c r="A40" s="6" t="s">
        <v>292</v>
      </c>
      <c r="B40" s="8" t="s">
        <v>293</v>
      </c>
      <c r="C40" s="8"/>
      <c r="D40" s="42">
        <f>F40+H40+J40</f>
        <v>178.8</v>
      </c>
      <c r="E40" s="42">
        <f t="shared" ref="E40" si="9">G40+I40+K40+M40</f>
        <v>178.8</v>
      </c>
      <c r="F40" s="9"/>
      <c r="G40" s="9"/>
      <c r="H40" s="9"/>
      <c r="I40" s="9"/>
      <c r="J40" s="9">
        <v>178.8</v>
      </c>
      <c r="K40" s="42">
        <v>178.8</v>
      </c>
      <c r="L40" s="9"/>
      <c r="M40" s="9"/>
      <c r="N40" s="10">
        <v>100</v>
      </c>
      <c r="O40" s="10">
        <v>100</v>
      </c>
      <c r="P40" s="69"/>
      <c r="Q40" s="70"/>
      <c r="R40" s="71"/>
      <c r="S40" s="71"/>
      <c r="T40" s="45"/>
      <c r="U40" s="45"/>
    </row>
    <row r="41" spans="1:21" ht="229.5" customHeight="1" x14ac:dyDescent="0.25">
      <c r="A41" s="6" t="s">
        <v>294</v>
      </c>
      <c r="B41" s="72" t="s">
        <v>295</v>
      </c>
      <c r="C41" s="8"/>
      <c r="D41" s="43">
        <f>F41+H41+J41</f>
        <v>0</v>
      </c>
      <c r="E41" s="42">
        <f>G41+I41+K41+M41</f>
        <v>0</v>
      </c>
      <c r="F41" s="9"/>
      <c r="G41" s="9"/>
      <c r="H41" s="9"/>
      <c r="I41" s="9"/>
      <c r="J41" s="9"/>
      <c r="K41" s="9"/>
      <c r="L41" s="9"/>
      <c r="M41" s="9"/>
      <c r="N41" s="10">
        <v>0</v>
      </c>
      <c r="O41" s="10">
        <v>0</v>
      </c>
      <c r="P41" s="53"/>
      <c r="Q41" s="61"/>
      <c r="R41" s="62"/>
      <c r="S41" s="62"/>
      <c r="T41" s="45"/>
      <c r="U41" s="45"/>
    </row>
    <row r="42" spans="1:21" ht="75" customHeight="1" x14ac:dyDescent="0.25">
      <c r="A42" s="6" t="s">
        <v>70</v>
      </c>
      <c r="B42" s="8" t="s">
        <v>323</v>
      </c>
      <c r="C42" s="8"/>
      <c r="D42" s="43">
        <f>D43+D44</f>
        <v>29840.9</v>
      </c>
      <c r="E42" s="43">
        <f t="shared" ref="E42:M42" si="10">E43+E44</f>
        <v>29840.9</v>
      </c>
      <c r="F42" s="43">
        <f t="shared" si="10"/>
        <v>2573.2800000000002</v>
      </c>
      <c r="G42" s="43">
        <f t="shared" si="10"/>
        <v>2573.2800000000002</v>
      </c>
      <c r="H42" s="43">
        <f t="shared" si="10"/>
        <v>289.21999999999997</v>
      </c>
      <c r="I42" s="43">
        <f t="shared" si="10"/>
        <v>289.21999999999997</v>
      </c>
      <c r="J42" s="43">
        <f t="shared" si="10"/>
        <v>26978.400000000001</v>
      </c>
      <c r="K42" s="43">
        <f t="shared" si="10"/>
        <v>26978.400000000001</v>
      </c>
      <c r="L42" s="43">
        <f t="shared" si="10"/>
        <v>0</v>
      </c>
      <c r="M42" s="43">
        <f t="shared" si="10"/>
        <v>0</v>
      </c>
      <c r="N42" s="43">
        <v>100</v>
      </c>
      <c r="O42" s="43">
        <f t="shared" si="3"/>
        <v>100</v>
      </c>
      <c r="P42" s="7"/>
      <c r="Q42" s="43"/>
      <c r="R42" s="43"/>
      <c r="S42" s="43"/>
      <c r="T42" s="45"/>
      <c r="U42" s="45"/>
    </row>
    <row r="43" spans="1:21" ht="140.25" customHeight="1" x14ac:dyDescent="0.25">
      <c r="A43" s="6" t="s">
        <v>68</v>
      </c>
      <c r="B43" s="8" t="s">
        <v>69</v>
      </c>
      <c r="C43" s="8"/>
      <c r="D43" s="43">
        <f>F43+H43+J43+L43</f>
        <v>27684.5</v>
      </c>
      <c r="E43" s="42">
        <f>G43+I43+K43+M43</f>
        <v>27684.5</v>
      </c>
      <c r="F43" s="9">
        <v>460</v>
      </c>
      <c r="G43" s="9">
        <v>460</v>
      </c>
      <c r="H43" s="9">
        <v>246.1</v>
      </c>
      <c r="I43" s="9">
        <v>246.1</v>
      </c>
      <c r="J43" s="9">
        <v>26978.400000000001</v>
      </c>
      <c r="K43" s="42">
        <v>26978.400000000001</v>
      </c>
      <c r="L43" s="9"/>
      <c r="M43" s="9"/>
      <c r="N43" s="10">
        <v>100</v>
      </c>
      <c r="O43" s="10">
        <f>E43/D43*100</f>
        <v>100</v>
      </c>
      <c r="P43" s="73"/>
      <c r="Q43" s="74"/>
      <c r="R43" s="62"/>
      <c r="S43" s="62"/>
      <c r="T43" s="45"/>
      <c r="U43" s="45"/>
    </row>
    <row r="44" spans="1:21" ht="63" x14ac:dyDescent="0.25">
      <c r="A44" s="6" t="s">
        <v>296</v>
      </c>
      <c r="B44" s="75" t="s">
        <v>297</v>
      </c>
      <c r="C44" s="8"/>
      <c r="D44" s="43">
        <f>F44+H44+J44+L44</f>
        <v>2156.4</v>
      </c>
      <c r="E44" s="42">
        <f>G44+I44+K44+M44</f>
        <v>2156.4</v>
      </c>
      <c r="F44" s="9">
        <v>2113.2800000000002</v>
      </c>
      <c r="G44" s="9">
        <v>2113.2800000000002</v>
      </c>
      <c r="H44" s="9">
        <v>43.12</v>
      </c>
      <c r="I44" s="9">
        <v>43.12</v>
      </c>
      <c r="J44" s="9"/>
      <c r="K44" s="42"/>
      <c r="L44" s="9"/>
      <c r="M44" s="9"/>
      <c r="N44" s="10">
        <v>100</v>
      </c>
      <c r="O44" s="10">
        <f>E44/D44*100</f>
        <v>100</v>
      </c>
      <c r="P44" s="73"/>
      <c r="Q44" s="74"/>
      <c r="R44" s="62"/>
      <c r="S44" s="62"/>
      <c r="T44" s="45"/>
      <c r="U44" s="45"/>
    </row>
    <row r="45" spans="1:21" ht="119.45" customHeight="1" x14ac:dyDescent="0.25">
      <c r="A45" s="75">
        <v>2</v>
      </c>
      <c r="B45" s="61" t="s">
        <v>166</v>
      </c>
      <c r="C45" s="76" t="s">
        <v>165</v>
      </c>
      <c r="D45" s="77">
        <f t="shared" ref="D45:M45" si="11">D46+D49+D51+D61</f>
        <v>300136.97000000003</v>
      </c>
      <c r="E45" s="77">
        <f t="shared" si="11"/>
        <v>276430.38</v>
      </c>
      <c r="F45" s="77">
        <f t="shared" si="11"/>
        <v>755.61</v>
      </c>
      <c r="G45" s="77">
        <f t="shared" si="11"/>
        <v>755.61</v>
      </c>
      <c r="H45" s="77">
        <f t="shared" si="11"/>
        <v>262082.68999999997</v>
      </c>
      <c r="I45" s="77">
        <f t="shared" si="11"/>
        <v>238408.23</v>
      </c>
      <c r="J45" s="77">
        <f t="shared" si="11"/>
        <v>18404.400000000001</v>
      </c>
      <c r="K45" s="77">
        <f t="shared" si="11"/>
        <v>18372.269999999997</v>
      </c>
      <c r="L45" s="77">
        <f t="shared" si="11"/>
        <v>18894.27</v>
      </c>
      <c r="M45" s="77">
        <f t="shared" si="11"/>
        <v>18894.27</v>
      </c>
      <c r="N45" s="76">
        <v>100</v>
      </c>
      <c r="O45" s="78">
        <f>E45/D45*100</f>
        <v>92.101409566438946</v>
      </c>
      <c r="P45" s="76"/>
      <c r="Q45" s="76"/>
      <c r="R45" s="76"/>
      <c r="S45" s="76"/>
      <c r="T45" s="44">
        <f>D45-L45</f>
        <v>281242.7</v>
      </c>
      <c r="U45" s="44">
        <f>E45-M45</f>
        <v>257536.11000000002</v>
      </c>
    </row>
    <row r="46" spans="1:21" ht="102.75" customHeight="1" x14ac:dyDescent="0.25">
      <c r="A46" s="75"/>
      <c r="B46" s="75" t="s">
        <v>347</v>
      </c>
      <c r="C46" s="76"/>
      <c r="D46" s="77">
        <f t="shared" ref="D46:E46" si="12">D47</f>
        <v>23032.77</v>
      </c>
      <c r="E46" s="77">
        <f t="shared" si="12"/>
        <v>23032.77</v>
      </c>
      <c r="F46" s="77">
        <v>755.61</v>
      </c>
      <c r="G46" s="77">
        <v>755.61</v>
      </c>
      <c r="H46" s="77">
        <v>2382.89</v>
      </c>
      <c r="I46" s="77">
        <v>2382.89</v>
      </c>
      <c r="J46" s="77">
        <v>1000</v>
      </c>
      <c r="K46" s="77">
        <v>1000</v>
      </c>
      <c r="L46" s="77">
        <v>18894.27</v>
      </c>
      <c r="M46" s="77">
        <v>18894.27</v>
      </c>
      <c r="N46" s="76">
        <v>100</v>
      </c>
      <c r="O46" s="78">
        <v>100</v>
      </c>
      <c r="P46" s="76"/>
      <c r="Q46" s="76"/>
      <c r="R46" s="76"/>
      <c r="S46" s="76"/>
      <c r="T46" s="45"/>
      <c r="U46" s="45"/>
    </row>
    <row r="47" spans="1:21" ht="63.75" customHeight="1" x14ac:dyDescent="0.25">
      <c r="A47" s="75"/>
      <c r="B47" s="63" t="s">
        <v>348</v>
      </c>
      <c r="C47" s="63"/>
      <c r="D47" s="79">
        <f>F47+H47+J47+L47</f>
        <v>23032.77</v>
      </c>
      <c r="E47" s="80">
        <f>G47+I47+K47+M47</f>
        <v>23032.77</v>
      </c>
      <c r="F47" s="79">
        <v>755.61</v>
      </c>
      <c r="G47" s="79">
        <v>755.61</v>
      </c>
      <c r="H47" s="79">
        <v>2382.89</v>
      </c>
      <c r="I47" s="79">
        <v>2382.89</v>
      </c>
      <c r="J47" s="79">
        <v>1000</v>
      </c>
      <c r="K47" s="79">
        <v>1000</v>
      </c>
      <c r="L47" s="79">
        <v>18894.27</v>
      </c>
      <c r="M47" s="79">
        <v>18894.27</v>
      </c>
      <c r="N47" s="63">
        <v>100</v>
      </c>
      <c r="O47" s="81">
        <v>100</v>
      </c>
      <c r="P47" s="76" t="s">
        <v>157</v>
      </c>
      <c r="Q47" s="76">
        <v>9</v>
      </c>
      <c r="R47" s="76">
        <v>9</v>
      </c>
      <c r="S47" s="76">
        <v>100</v>
      </c>
      <c r="T47" s="45"/>
      <c r="U47" s="45"/>
    </row>
    <row r="48" spans="1:21" ht="126" x14ac:dyDescent="0.25">
      <c r="A48" s="75"/>
      <c r="B48" s="69"/>
      <c r="C48" s="69"/>
      <c r="D48" s="82"/>
      <c r="E48" s="83"/>
      <c r="F48" s="82"/>
      <c r="G48" s="82"/>
      <c r="H48" s="82"/>
      <c r="I48" s="82"/>
      <c r="J48" s="82"/>
      <c r="K48" s="82"/>
      <c r="L48" s="82"/>
      <c r="M48" s="82"/>
      <c r="N48" s="69"/>
      <c r="O48" s="84"/>
      <c r="P48" s="85" t="s">
        <v>158</v>
      </c>
      <c r="Q48" s="76">
        <v>9</v>
      </c>
      <c r="R48" s="76">
        <v>9</v>
      </c>
      <c r="S48" s="76">
        <v>100</v>
      </c>
      <c r="T48" s="45"/>
      <c r="U48" s="45"/>
    </row>
    <row r="49" spans="1:21" ht="47.25" x14ac:dyDescent="0.25">
      <c r="A49" s="75"/>
      <c r="B49" s="75" t="s">
        <v>349</v>
      </c>
      <c r="C49" s="76"/>
      <c r="D49" s="77">
        <f t="shared" ref="D49:E52" si="13">F49+H49+J49+L49</f>
        <v>13273.800000000001</v>
      </c>
      <c r="E49" s="77">
        <f>E50</f>
        <v>9356.4000000000015</v>
      </c>
      <c r="F49" s="86">
        <v>0</v>
      </c>
      <c r="G49" s="76">
        <v>0</v>
      </c>
      <c r="H49" s="86">
        <f>H50</f>
        <v>8529.7000000000007</v>
      </c>
      <c r="I49" s="86">
        <f>I50</f>
        <v>4612.3</v>
      </c>
      <c r="J49" s="77">
        <f>J50</f>
        <v>4744.1000000000004</v>
      </c>
      <c r="K49" s="77">
        <f>K50</f>
        <v>4744.1000000000004</v>
      </c>
      <c r="L49" s="86">
        <v>0</v>
      </c>
      <c r="M49" s="76">
        <v>0</v>
      </c>
      <c r="N49" s="76">
        <v>100</v>
      </c>
      <c r="O49" s="78">
        <f>O50</f>
        <v>70.487727704199258</v>
      </c>
      <c r="P49" s="76"/>
      <c r="Q49" s="76"/>
      <c r="R49" s="76"/>
      <c r="S49" s="76"/>
      <c r="T49" s="45"/>
      <c r="U49" s="45"/>
    </row>
    <row r="50" spans="1:21" ht="141.75" customHeight="1" x14ac:dyDescent="0.25">
      <c r="A50" s="75"/>
      <c r="B50" s="61" t="s">
        <v>350</v>
      </c>
      <c r="C50" s="76"/>
      <c r="D50" s="77">
        <f t="shared" si="13"/>
        <v>13273.800000000001</v>
      </c>
      <c r="E50" s="77">
        <f>I50+K50</f>
        <v>9356.4000000000015</v>
      </c>
      <c r="F50" s="86">
        <v>0</v>
      </c>
      <c r="G50" s="76">
        <v>0</v>
      </c>
      <c r="H50" s="86">
        <v>8529.7000000000007</v>
      </c>
      <c r="I50" s="86">
        <v>4612.3</v>
      </c>
      <c r="J50" s="77">
        <v>4744.1000000000004</v>
      </c>
      <c r="K50" s="77">
        <v>4744.1000000000004</v>
      </c>
      <c r="L50" s="86">
        <v>0</v>
      </c>
      <c r="M50" s="76">
        <v>0</v>
      </c>
      <c r="N50" s="76">
        <v>100</v>
      </c>
      <c r="O50" s="78">
        <f>E50/D50*100</f>
        <v>70.487727704199258</v>
      </c>
      <c r="P50" s="87" t="s">
        <v>27</v>
      </c>
      <c r="Q50" s="76">
        <v>99.9</v>
      </c>
      <c r="R50" s="76">
        <v>99.9</v>
      </c>
      <c r="S50" s="76">
        <v>100</v>
      </c>
      <c r="T50" s="45"/>
      <c r="U50" s="45"/>
    </row>
    <row r="51" spans="1:21" ht="110.25" x14ac:dyDescent="0.25">
      <c r="A51" s="75"/>
      <c r="B51" s="61" t="s">
        <v>351</v>
      </c>
      <c r="C51" s="76"/>
      <c r="D51" s="77">
        <f t="shared" ref="D51:M51" si="14">D52+D53+D54+D55+D56+D57+D58+D59+D60</f>
        <v>263830.40000000002</v>
      </c>
      <c r="E51" s="77">
        <f t="shared" si="14"/>
        <v>244041.21000000002</v>
      </c>
      <c r="F51" s="77">
        <f t="shared" si="14"/>
        <v>0</v>
      </c>
      <c r="G51" s="77">
        <f t="shared" si="14"/>
        <v>0</v>
      </c>
      <c r="H51" s="77">
        <f t="shared" si="14"/>
        <v>251170.09999999998</v>
      </c>
      <c r="I51" s="77">
        <f t="shared" si="14"/>
        <v>231413.04</v>
      </c>
      <c r="J51" s="77">
        <f t="shared" si="14"/>
        <v>12660.3</v>
      </c>
      <c r="K51" s="77">
        <f t="shared" si="14"/>
        <v>12628.169999999998</v>
      </c>
      <c r="L51" s="77">
        <f t="shared" si="14"/>
        <v>0</v>
      </c>
      <c r="M51" s="77">
        <f t="shared" si="14"/>
        <v>0</v>
      </c>
      <c r="N51" s="77">
        <v>100</v>
      </c>
      <c r="O51" s="88">
        <f>E51/D51*100</f>
        <v>92.499276050068531</v>
      </c>
      <c r="P51" s="76"/>
      <c r="Q51" s="76"/>
      <c r="R51" s="76"/>
      <c r="S51" s="76"/>
      <c r="T51" s="45"/>
      <c r="U51" s="45"/>
    </row>
    <row r="52" spans="1:21" ht="110.25" customHeight="1" x14ac:dyDescent="0.25">
      <c r="A52" s="75"/>
      <c r="B52" s="61" t="s">
        <v>352</v>
      </c>
      <c r="C52" s="76"/>
      <c r="D52" s="77">
        <f t="shared" si="13"/>
        <v>19557</v>
      </c>
      <c r="E52" s="77">
        <f t="shared" si="13"/>
        <v>17951.23</v>
      </c>
      <c r="F52" s="86">
        <v>0</v>
      </c>
      <c r="G52" s="86">
        <v>0</v>
      </c>
      <c r="H52" s="86">
        <v>17613.3</v>
      </c>
      <c r="I52" s="86">
        <v>16039.66</v>
      </c>
      <c r="J52" s="77">
        <v>1943.7</v>
      </c>
      <c r="K52" s="77">
        <v>1911.57</v>
      </c>
      <c r="L52" s="86">
        <v>0</v>
      </c>
      <c r="M52" s="86">
        <v>0</v>
      </c>
      <c r="N52" s="76">
        <v>100</v>
      </c>
      <c r="O52" s="78">
        <f>E52/D52*100</f>
        <v>91.789282609807231</v>
      </c>
      <c r="P52" s="76" t="s">
        <v>167</v>
      </c>
      <c r="Q52" s="89">
        <v>58.76</v>
      </c>
      <c r="R52" s="89">
        <v>58.76</v>
      </c>
      <c r="S52" s="76">
        <v>100</v>
      </c>
      <c r="T52" s="45"/>
      <c r="U52" s="45"/>
    </row>
    <row r="53" spans="1:21" ht="94.5" x14ac:dyDescent="0.25">
      <c r="A53" s="75"/>
      <c r="B53" s="61" t="s">
        <v>353</v>
      </c>
      <c r="C53" s="76"/>
      <c r="D53" s="77">
        <v>0</v>
      </c>
      <c r="E53" s="90">
        <v>0</v>
      </c>
      <c r="F53" s="86">
        <v>0</v>
      </c>
      <c r="G53" s="76">
        <v>0</v>
      </c>
      <c r="H53" s="86">
        <v>0</v>
      </c>
      <c r="I53" s="76">
        <v>0</v>
      </c>
      <c r="J53" s="77">
        <v>0</v>
      </c>
      <c r="K53" s="90">
        <v>0</v>
      </c>
      <c r="L53" s="86">
        <v>0</v>
      </c>
      <c r="M53" s="76">
        <v>0</v>
      </c>
      <c r="N53" s="76">
        <v>0</v>
      </c>
      <c r="O53" s="78">
        <v>0</v>
      </c>
      <c r="P53" s="76" t="s">
        <v>168</v>
      </c>
      <c r="Q53" s="76">
        <v>0</v>
      </c>
      <c r="R53" s="76">
        <v>0</v>
      </c>
      <c r="S53" s="76">
        <v>0</v>
      </c>
      <c r="T53" s="45"/>
      <c r="U53" s="45"/>
    </row>
    <row r="54" spans="1:21" ht="110.25" x14ac:dyDescent="0.25">
      <c r="A54" s="75"/>
      <c r="B54" s="75" t="s">
        <v>354</v>
      </c>
      <c r="C54" s="76"/>
      <c r="D54" s="77">
        <v>0</v>
      </c>
      <c r="E54" s="76">
        <v>0</v>
      </c>
      <c r="F54" s="86">
        <v>0</v>
      </c>
      <c r="G54" s="76">
        <v>0</v>
      </c>
      <c r="H54" s="86">
        <v>0</v>
      </c>
      <c r="I54" s="76">
        <v>0</v>
      </c>
      <c r="J54" s="77">
        <v>0</v>
      </c>
      <c r="K54" s="76">
        <v>0</v>
      </c>
      <c r="L54" s="86">
        <v>0</v>
      </c>
      <c r="M54" s="76">
        <v>0</v>
      </c>
      <c r="N54" s="76">
        <v>0</v>
      </c>
      <c r="O54" s="78">
        <v>0</v>
      </c>
      <c r="P54" s="76" t="s">
        <v>169</v>
      </c>
      <c r="Q54" s="76">
        <v>0</v>
      </c>
      <c r="R54" s="76">
        <v>0</v>
      </c>
      <c r="S54" s="76">
        <v>0</v>
      </c>
      <c r="T54" s="45"/>
      <c r="U54" s="45"/>
    </row>
    <row r="55" spans="1:21" ht="173.25" x14ac:dyDescent="0.25">
      <c r="A55" s="75"/>
      <c r="B55" s="75" t="s">
        <v>355</v>
      </c>
      <c r="C55" s="76"/>
      <c r="D55" s="77">
        <v>4158</v>
      </c>
      <c r="E55" s="77">
        <v>4158</v>
      </c>
      <c r="F55" s="86">
        <v>0</v>
      </c>
      <c r="G55" s="76">
        <v>0</v>
      </c>
      <c r="H55" s="86">
        <v>0</v>
      </c>
      <c r="I55" s="76">
        <v>0</v>
      </c>
      <c r="J55" s="77">
        <v>4158</v>
      </c>
      <c r="K55" s="77">
        <v>4158</v>
      </c>
      <c r="L55" s="86">
        <v>0</v>
      </c>
      <c r="M55" s="76">
        <v>0</v>
      </c>
      <c r="N55" s="76">
        <v>100</v>
      </c>
      <c r="O55" s="78">
        <v>100</v>
      </c>
      <c r="P55" s="91" t="s">
        <v>170</v>
      </c>
      <c r="Q55" s="76">
        <v>3</v>
      </c>
      <c r="R55" s="76">
        <v>3</v>
      </c>
      <c r="S55" s="76">
        <v>100</v>
      </c>
      <c r="T55" s="45"/>
      <c r="U55" s="45"/>
    </row>
    <row r="56" spans="1:21" ht="141.75" customHeight="1" x14ac:dyDescent="0.25">
      <c r="A56" s="75"/>
      <c r="B56" s="61" t="s">
        <v>356</v>
      </c>
      <c r="C56" s="76"/>
      <c r="D56" s="77">
        <v>0</v>
      </c>
      <c r="E56" s="76">
        <v>0</v>
      </c>
      <c r="F56" s="86">
        <v>0</v>
      </c>
      <c r="G56" s="76">
        <v>0</v>
      </c>
      <c r="H56" s="86"/>
      <c r="I56" s="76"/>
      <c r="J56" s="77">
        <v>0</v>
      </c>
      <c r="K56" s="76">
        <v>0</v>
      </c>
      <c r="L56" s="86">
        <v>0</v>
      </c>
      <c r="M56" s="76">
        <v>0</v>
      </c>
      <c r="N56" s="76">
        <v>0</v>
      </c>
      <c r="O56" s="78">
        <v>0</v>
      </c>
      <c r="P56" s="76" t="s">
        <v>171</v>
      </c>
      <c r="Q56" s="76">
        <v>0</v>
      </c>
      <c r="R56" s="76">
        <v>0</v>
      </c>
      <c r="S56" s="76">
        <v>0</v>
      </c>
      <c r="T56" s="45"/>
      <c r="U56" s="45"/>
    </row>
    <row r="57" spans="1:21" ht="267.75" x14ac:dyDescent="0.25">
      <c r="A57" s="75"/>
      <c r="B57" s="61" t="s">
        <v>357</v>
      </c>
      <c r="C57" s="76"/>
      <c r="D57" s="77">
        <v>0</v>
      </c>
      <c r="E57" s="89">
        <v>0</v>
      </c>
      <c r="F57" s="86">
        <v>0</v>
      </c>
      <c r="G57" s="76">
        <v>0</v>
      </c>
      <c r="H57" s="86">
        <v>0</v>
      </c>
      <c r="I57" s="76">
        <v>0</v>
      </c>
      <c r="J57" s="77">
        <v>0</v>
      </c>
      <c r="K57" s="89">
        <v>0</v>
      </c>
      <c r="L57" s="86">
        <v>0</v>
      </c>
      <c r="M57" s="76">
        <v>0</v>
      </c>
      <c r="N57" s="76">
        <v>0</v>
      </c>
      <c r="O57" s="78">
        <v>0</v>
      </c>
      <c r="P57" s="76" t="s">
        <v>172</v>
      </c>
      <c r="Q57" s="76">
        <v>0</v>
      </c>
      <c r="R57" s="76">
        <v>0</v>
      </c>
      <c r="S57" s="76">
        <v>0</v>
      </c>
      <c r="T57" s="45"/>
      <c r="U57" s="45"/>
    </row>
    <row r="58" spans="1:21" ht="362.25" x14ac:dyDescent="0.25">
      <c r="A58" s="75"/>
      <c r="B58" s="61" t="s">
        <v>358</v>
      </c>
      <c r="C58" s="76"/>
      <c r="D58" s="77">
        <f>H58+J58</f>
        <v>34393.4</v>
      </c>
      <c r="E58" s="77">
        <f>I58+K58</f>
        <v>34393.4</v>
      </c>
      <c r="F58" s="86">
        <v>0</v>
      </c>
      <c r="G58" s="76">
        <v>0</v>
      </c>
      <c r="H58" s="77">
        <v>31510</v>
      </c>
      <c r="I58" s="77">
        <v>31510</v>
      </c>
      <c r="J58" s="77">
        <v>2883.4</v>
      </c>
      <c r="K58" s="77">
        <v>2883.4</v>
      </c>
      <c r="L58" s="86">
        <v>0</v>
      </c>
      <c r="M58" s="76">
        <v>0</v>
      </c>
      <c r="N58" s="76">
        <v>100</v>
      </c>
      <c r="O58" s="78">
        <v>100</v>
      </c>
      <c r="P58" s="85" t="s">
        <v>298</v>
      </c>
      <c r="Q58" s="85" t="s">
        <v>299</v>
      </c>
      <c r="R58" s="85" t="s">
        <v>300</v>
      </c>
      <c r="S58" s="85" t="s">
        <v>301</v>
      </c>
      <c r="T58" s="45"/>
      <c r="U58" s="45"/>
    </row>
    <row r="59" spans="1:21" ht="94.5" x14ac:dyDescent="0.25">
      <c r="A59" s="75"/>
      <c r="B59" s="61" t="s">
        <v>359</v>
      </c>
      <c r="C59" s="76"/>
      <c r="D59" s="77">
        <v>0</v>
      </c>
      <c r="E59" s="89">
        <v>0</v>
      </c>
      <c r="F59" s="86">
        <v>0</v>
      </c>
      <c r="G59" s="76">
        <v>0</v>
      </c>
      <c r="H59" s="86">
        <v>0</v>
      </c>
      <c r="I59" s="76">
        <v>0</v>
      </c>
      <c r="J59" s="77">
        <v>0</v>
      </c>
      <c r="K59" s="89">
        <v>0</v>
      </c>
      <c r="L59" s="86">
        <v>0</v>
      </c>
      <c r="M59" s="76">
        <v>0</v>
      </c>
      <c r="N59" s="76">
        <v>0</v>
      </c>
      <c r="O59" s="78">
        <v>0</v>
      </c>
      <c r="P59" s="85" t="s">
        <v>302</v>
      </c>
      <c r="Q59" s="76">
        <v>0</v>
      </c>
      <c r="R59" s="76">
        <v>0</v>
      </c>
      <c r="S59" s="76">
        <v>0</v>
      </c>
      <c r="T59" s="45"/>
      <c r="U59" s="45"/>
    </row>
    <row r="60" spans="1:21" ht="69.95" customHeight="1" x14ac:dyDescent="0.25">
      <c r="A60" s="75"/>
      <c r="B60" s="61" t="s">
        <v>360</v>
      </c>
      <c r="C60" s="76"/>
      <c r="D60" s="77">
        <f>H60+J60</f>
        <v>205722</v>
      </c>
      <c r="E60" s="77">
        <f>I60+K60</f>
        <v>187538.58000000002</v>
      </c>
      <c r="F60" s="86">
        <v>0</v>
      </c>
      <c r="G60" s="76">
        <v>0</v>
      </c>
      <c r="H60" s="86">
        <v>202046.8</v>
      </c>
      <c r="I60" s="86">
        <v>183863.38</v>
      </c>
      <c r="J60" s="77">
        <v>3675.2</v>
      </c>
      <c r="K60" s="77">
        <v>3675.2</v>
      </c>
      <c r="L60" s="86">
        <v>0</v>
      </c>
      <c r="M60" s="76">
        <v>0</v>
      </c>
      <c r="N60" s="76">
        <v>100</v>
      </c>
      <c r="O60" s="78">
        <f>E60/D60*100</f>
        <v>91.161168956164147</v>
      </c>
      <c r="P60" s="76" t="s">
        <v>303</v>
      </c>
      <c r="Q60" s="76">
        <v>100</v>
      </c>
      <c r="R60" s="76">
        <v>100</v>
      </c>
      <c r="S60" s="76">
        <v>100</v>
      </c>
      <c r="T60" s="45"/>
      <c r="U60" s="45"/>
    </row>
    <row r="61" spans="1:21" ht="69.95" customHeight="1" x14ac:dyDescent="0.25">
      <c r="A61" s="75"/>
      <c r="B61" s="61" t="s">
        <v>361</v>
      </c>
      <c r="C61" s="76"/>
      <c r="D61" s="77">
        <f>H61+J61</f>
        <v>0</v>
      </c>
      <c r="E61" s="77">
        <f t="shared" ref="E61:M61" si="15">E62</f>
        <v>0</v>
      </c>
      <c r="F61" s="77">
        <f t="shared" si="15"/>
        <v>0</v>
      </c>
      <c r="G61" s="77">
        <f t="shared" si="15"/>
        <v>0</v>
      </c>
      <c r="H61" s="77">
        <f t="shared" si="15"/>
        <v>0</v>
      </c>
      <c r="I61" s="77">
        <f t="shared" si="15"/>
        <v>0</v>
      </c>
      <c r="J61" s="77">
        <f t="shared" si="15"/>
        <v>0</v>
      </c>
      <c r="K61" s="77">
        <f t="shared" si="15"/>
        <v>0</v>
      </c>
      <c r="L61" s="77">
        <f t="shared" si="15"/>
        <v>0</v>
      </c>
      <c r="M61" s="77">
        <f t="shared" si="15"/>
        <v>0</v>
      </c>
      <c r="N61" s="76">
        <v>0</v>
      </c>
      <c r="O61" s="78">
        <v>0</v>
      </c>
      <c r="P61" s="76"/>
      <c r="Q61" s="76"/>
      <c r="R61" s="76"/>
      <c r="S61" s="76"/>
      <c r="T61" s="45"/>
      <c r="U61" s="45"/>
    </row>
    <row r="62" spans="1:21" ht="69.95" customHeight="1" x14ac:dyDescent="0.25">
      <c r="A62" s="63"/>
      <c r="B62" s="63" t="s">
        <v>362</v>
      </c>
      <c r="C62" s="63"/>
      <c r="D62" s="79">
        <v>0</v>
      </c>
      <c r="E62" s="79">
        <v>0</v>
      </c>
      <c r="F62" s="64">
        <v>0</v>
      </c>
      <c r="G62" s="63">
        <v>0</v>
      </c>
      <c r="H62" s="64">
        <v>0</v>
      </c>
      <c r="I62" s="63">
        <v>0</v>
      </c>
      <c r="J62" s="79">
        <v>0</v>
      </c>
      <c r="K62" s="80">
        <v>0</v>
      </c>
      <c r="L62" s="64">
        <v>0</v>
      </c>
      <c r="M62" s="63">
        <v>0</v>
      </c>
      <c r="N62" s="63">
        <v>0</v>
      </c>
      <c r="O62" s="81">
        <v>0</v>
      </c>
      <c r="P62" s="76" t="s">
        <v>28</v>
      </c>
      <c r="Q62" s="89">
        <v>88.9</v>
      </c>
      <c r="R62" s="89">
        <v>88.9</v>
      </c>
      <c r="S62" s="76">
        <v>100</v>
      </c>
      <c r="T62" s="45"/>
      <c r="U62" s="45"/>
    </row>
    <row r="63" spans="1:21" ht="69.95" customHeight="1" x14ac:dyDescent="0.25">
      <c r="A63" s="69"/>
      <c r="B63" s="69"/>
      <c r="C63" s="69"/>
      <c r="D63" s="82"/>
      <c r="E63" s="82"/>
      <c r="F63" s="70"/>
      <c r="G63" s="69"/>
      <c r="H63" s="70"/>
      <c r="I63" s="69"/>
      <c r="J63" s="82"/>
      <c r="K63" s="83"/>
      <c r="L63" s="70"/>
      <c r="M63" s="69"/>
      <c r="N63" s="69"/>
      <c r="O63" s="84"/>
      <c r="P63" s="76" t="s">
        <v>304</v>
      </c>
      <c r="Q63" s="76">
        <v>100</v>
      </c>
      <c r="R63" s="76">
        <v>100</v>
      </c>
      <c r="S63" s="76">
        <v>100</v>
      </c>
      <c r="T63" s="45"/>
      <c r="U63" s="45"/>
    </row>
    <row r="64" spans="1:21" ht="69.95" customHeight="1" x14ac:dyDescent="0.25">
      <c r="A64" s="92"/>
      <c r="B64" s="93" t="s">
        <v>180</v>
      </c>
      <c r="C64" s="94" t="s">
        <v>165</v>
      </c>
      <c r="D64" s="95">
        <f>F64+H64+J64</f>
        <v>150815.20000000001</v>
      </c>
      <c r="E64" s="95">
        <f>E65</f>
        <v>150134.39999999999</v>
      </c>
      <c r="F64" s="95">
        <f t="shared" ref="F64:K64" si="16">F65</f>
        <v>11099.15</v>
      </c>
      <c r="G64" s="95">
        <f t="shared" si="16"/>
        <v>11099.15</v>
      </c>
      <c r="H64" s="95">
        <f t="shared" si="16"/>
        <v>36491.65</v>
      </c>
      <c r="I64" s="95">
        <f t="shared" si="16"/>
        <v>35810.85</v>
      </c>
      <c r="J64" s="95">
        <f t="shared" si="16"/>
        <v>103224.4</v>
      </c>
      <c r="K64" s="95">
        <f t="shared" si="16"/>
        <v>103224.4</v>
      </c>
      <c r="L64" s="95"/>
      <c r="M64" s="95"/>
      <c r="N64" s="96">
        <v>100</v>
      </c>
      <c r="O64" s="96">
        <f t="shared" ref="O64:O99" si="17">E64/D64*100</f>
        <v>99.548586614611779</v>
      </c>
      <c r="P64" s="94" t="str">
        <f>[1]Лист1!$Q$14</f>
        <v>Увеличение численности участников культурно-досуговых мероприятий  (по сравнению с предыдущим годом)</v>
      </c>
      <c r="Q64" s="10">
        <v>7.3</v>
      </c>
      <c r="R64" s="10">
        <v>7.3</v>
      </c>
      <c r="S64" s="10">
        <v>100</v>
      </c>
      <c r="T64" s="45"/>
      <c r="U64" s="45"/>
    </row>
    <row r="65" spans="1:21" ht="69.95" customHeight="1" x14ac:dyDescent="0.25">
      <c r="A65" s="92"/>
      <c r="B65" s="93" t="s">
        <v>181</v>
      </c>
      <c r="C65" s="94"/>
      <c r="D65" s="95">
        <f>F65+H65+J65</f>
        <v>150815.20000000001</v>
      </c>
      <c r="E65" s="95">
        <f>E66+E77+E80+E81+E85+E89+E98+E100+E101+E102</f>
        <v>150134.39999999999</v>
      </c>
      <c r="F65" s="95">
        <f t="shared" ref="F65:K65" si="18">F66+F77+F80+F81+F85+F89+F98+F100+F101+F102</f>
        <v>11099.15</v>
      </c>
      <c r="G65" s="95">
        <f t="shared" si="18"/>
        <v>11099.15</v>
      </c>
      <c r="H65" s="95">
        <f t="shared" si="18"/>
        <v>36491.65</v>
      </c>
      <c r="I65" s="95">
        <f t="shared" si="18"/>
        <v>35810.85</v>
      </c>
      <c r="J65" s="95">
        <f t="shared" si="18"/>
        <v>103224.4</v>
      </c>
      <c r="K65" s="95">
        <f t="shared" si="18"/>
        <v>103224.4</v>
      </c>
      <c r="L65" s="95"/>
      <c r="M65" s="95"/>
      <c r="N65" s="96">
        <v>100</v>
      </c>
      <c r="O65" s="96">
        <f t="shared" si="17"/>
        <v>99.548586614611779</v>
      </c>
      <c r="P65" s="94"/>
      <c r="Q65" s="10"/>
      <c r="R65" s="10"/>
      <c r="S65" s="10"/>
      <c r="T65" s="45"/>
      <c r="U65" s="45"/>
    </row>
    <row r="66" spans="1:21" ht="69.95" customHeight="1" x14ac:dyDescent="0.25">
      <c r="A66" s="92" t="s">
        <v>182</v>
      </c>
      <c r="B66" s="97" t="s">
        <v>204</v>
      </c>
      <c r="C66" s="94"/>
      <c r="D66" s="98">
        <f>D67+D71+D73+D75+D76</f>
        <v>38150.5</v>
      </c>
      <c r="E66" s="98">
        <f>E67+E71+E73+E75+E76</f>
        <v>37469.699999999997</v>
      </c>
      <c r="F66" s="98">
        <f t="shared" ref="F66:K66" si="19">F67+F71+F73+F75+F76</f>
        <v>516</v>
      </c>
      <c r="G66" s="98">
        <f t="shared" si="19"/>
        <v>516</v>
      </c>
      <c r="H66" s="98">
        <f t="shared" si="19"/>
        <v>36068.5</v>
      </c>
      <c r="I66" s="98">
        <f t="shared" si="19"/>
        <v>35387.699999999997</v>
      </c>
      <c r="J66" s="98">
        <f t="shared" si="19"/>
        <v>1566</v>
      </c>
      <c r="K66" s="98">
        <f t="shared" si="19"/>
        <v>1566</v>
      </c>
      <c r="L66" s="98"/>
      <c r="M66" s="98"/>
      <c r="N66" s="99">
        <v>100</v>
      </c>
      <c r="O66" s="99">
        <f t="shared" si="17"/>
        <v>98.215488656767263</v>
      </c>
      <c r="P66" s="94" t="s">
        <v>32</v>
      </c>
      <c r="Q66" s="10">
        <v>21.7</v>
      </c>
      <c r="R66" s="10">
        <v>21.7</v>
      </c>
      <c r="S66" s="10">
        <v>100</v>
      </c>
      <c r="T66" s="45"/>
      <c r="U66" s="45"/>
    </row>
    <row r="67" spans="1:21" ht="69.95" customHeight="1" x14ac:dyDescent="0.25">
      <c r="A67" s="92" t="s">
        <v>30</v>
      </c>
      <c r="B67" s="100" t="s">
        <v>31</v>
      </c>
      <c r="C67" s="94"/>
      <c r="D67" s="98">
        <v>1564.8</v>
      </c>
      <c r="E67" s="98">
        <v>1564.8</v>
      </c>
      <c r="F67" s="98"/>
      <c r="G67" s="98"/>
      <c r="H67" s="98"/>
      <c r="I67" s="98"/>
      <c r="J67" s="98">
        <v>1564.8</v>
      </c>
      <c r="K67" s="98">
        <v>1564.8</v>
      </c>
      <c r="L67" s="98"/>
      <c r="M67" s="98"/>
      <c r="N67" s="99">
        <v>100</v>
      </c>
      <c r="O67" s="99">
        <f t="shared" si="17"/>
        <v>100</v>
      </c>
      <c r="P67" s="101" t="s">
        <v>32</v>
      </c>
      <c r="Q67" s="10">
        <v>21.7</v>
      </c>
      <c r="R67" s="10">
        <v>21.7</v>
      </c>
      <c r="S67" s="10">
        <v>100</v>
      </c>
      <c r="T67" s="45"/>
      <c r="U67" s="45"/>
    </row>
    <row r="68" spans="1:21" ht="89.1" customHeight="1" x14ac:dyDescent="0.25">
      <c r="A68" s="92" t="s">
        <v>33</v>
      </c>
      <c r="B68" s="100" t="s">
        <v>34</v>
      </c>
      <c r="C68" s="94"/>
      <c r="D68" s="98">
        <f>J68+I68+G68</f>
        <v>0</v>
      </c>
      <c r="E68" s="98">
        <f>K68+I68+G68</f>
        <v>0</v>
      </c>
      <c r="F68" s="98">
        <f>G68</f>
        <v>0</v>
      </c>
      <c r="G68" s="98"/>
      <c r="H68" s="98"/>
      <c r="I68" s="98"/>
      <c r="J68" s="98">
        <v>0</v>
      </c>
      <c r="K68" s="98">
        <v>0</v>
      </c>
      <c r="L68" s="98"/>
      <c r="M68" s="98"/>
      <c r="N68" s="99"/>
      <c r="O68" s="99"/>
      <c r="P68" s="94" t="s">
        <v>32</v>
      </c>
      <c r="Q68" s="10">
        <v>21.7</v>
      </c>
      <c r="R68" s="10">
        <v>21.7</v>
      </c>
      <c r="S68" s="10">
        <v>100</v>
      </c>
      <c r="T68" s="45"/>
      <c r="U68" s="45"/>
    </row>
    <row r="69" spans="1:21" ht="168.75" x14ac:dyDescent="0.25">
      <c r="A69" s="92" t="s">
        <v>35</v>
      </c>
      <c r="B69" s="100" t="s">
        <v>205</v>
      </c>
      <c r="C69" s="94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9">
        <v>100</v>
      </c>
      <c r="O69" s="99">
        <v>100</v>
      </c>
      <c r="P69" s="102" t="s">
        <v>37</v>
      </c>
      <c r="Q69" s="103"/>
      <c r="R69" s="103"/>
      <c r="S69" s="103"/>
      <c r="T69" s="45"/>
      <c r="U69" s="45"/>
    </row>
    <row r="70" spans="1:21" ht="187.5" x14ac:dyDescent="0.25">
      <c r="A70" s="92" t="s">
        <v>36</v>
      </c>
      <c r="B70" s="104" t="s">
        <v>206</v>
      </c>
      <c r="C70" s="94"/>
      <c r="D70" s="98">
        <f>F70+H70</f>
        <v>0</v>
      </c>
      <c r="E70" s="98">
        <f>G70+K70+I70</f>
        <v>0</v>
      </c>
      <c r="F70" s="98"/>
      <c r="G70" s="98"/>
      <c r="H70" s="98"/>
      <c r="I70" s="98"/>
      <c r="J70" s="98"/>
      <c r="K70" s="98"/>
      <c r="L70" s="98"/>
      <c r="M70" s="98"/>
      <c r="N70" s="99">
        <v>0</v>
      </c>
      <c r="O70" s="99">
        <v>0</v>
      </c>
      <c r="P70" s="94" t="str">
        <f t="shared" ref="P70" si="20">P64</f>
        <v>Увеличение численности участников культурно-досуговых мероприятий  (по сравнению с предыдущим годом)</v>
      </c>
      <c r="Q70" s="99">
        <v>0</v>
      </c>
      <c r="R70" s="99">
        <v>0</v>
      </c>
      <c r="S70" s="99">
        <v>0</v>
      </c>
      <c r="T70" s="45"/>
      <c r="U70" s="45"/>
    </row>
    <row r="71" spans="1:21" ht="69.95" customHeight="1" x14ac:dyDescent="0.25">
      <c r="A71" s="92" t="s">
        <v>70</v>
      </c>
      <c r="B71" s="100" t="s">
        <v>130</v>
      </c>
      <c r="C71" s="94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9"/>
      <c r="O71" s="99"/>
      <c r="P71" s="94" t="s">
        <v>183</v>
      </c>
      <c r="Q71" s="99">
        <v>2</v>
      </c>
      <c r="R71" s="99">
        <v>2</v>
      </c>
      <c r="S71" s="99">
        <v>100</v>
      </c>
      <c r="T71" s="45"/>
      <c r="U71" s="45"/>
    </row>
    <row r="72" spans="1:21" ht="69.95" customHeight="1" x14ac:dyDescent="0.25">
      <c r="A72" s="92" t="s">
        <v>184</v>
      </c>
      <c r="B72" s="104" t="s">
        <v>207</v>
      </c>
      <c r="C72" s="94"/>
      <c r="D72" s="98">
        <v>0</v>
      </c>
      <c r="E72" s="98">
        <v>0</v>
      </c>
      <c r="F72" s="98"/>
      <c r="G72" s="98"/>
      <c r="H72" s="98"/>
      <c r="I72" s="98"/>
      <c r="J72" s="98"/>
      <c r="K72" s="98"/>
      <c r="L72" s="98"/>
      <c r="M72" s="98"/>
      <c r="N72" s="99">
        <v>100</v>
      </c>
      <c r="O72" s="99">
        <v>100</v>
      </c>
      <c r="P72" s="94" t="s">
        <v>113</v>
      </c>
      <c r="Q72" s="99">
        <v>231</v>
      </c>
      <c r="R72" s="99">
        <v>231</v>
      </c>
      <c r="S72" s="99">
        <v>100</v>
      </c>
      <c r="T72" s="45"/>
      <c r="U72" s="45"/>
    </row>
    <row r="73" spans="1:21" ht="69.95" customHeight="1" x14ac:dyDescent="0.25">
      <c r="A73" s="92" t="s">
        <v>185</v>
      </c>
      <c r="B73" s="104" t="s">
        <v>208</v>
      </c>
      <c r="C73" s="94"/>
      <c r="D73" s="98">
        <f>F73+H73+J73</f>
        <v>601.20000000000005</v>
      </c>
      <c r="E73" s="98">
        <f>G73+I73+K73</f>
        <v>601.20000000000005</v>
      </c>
      <c r="F73" s="98">
        <v>516</v>
      </c>
      <c r="G73" s="98">
        <v>516</v>
      </c>
      <c r="H73" s="98">
        <v>84</v>
      </c>
      <c r="I73" s="98">
        <v>84</v>
      </c>
      <c r="J73" s="98">
        <v>1.2</v>
      </c>
      <c r="K73" s="98">
        <v>1.2</v>
      </c>
      <c r="L73" s="98"/>
      <c r="M73" s="98"/>
      <c r="N73" s="99">
        <v>100</v>
      </c>
      <c r="O73" s="99">
        <v>100</v>
      </c>
      <c r="P73" s="94"/>
      <c r="Q73" s="99"/>
      <c r="R73" s="99"/>
      <c r="S73" s="99"/>
      <c r="T73" s="45"/>
      <c r="U73" s="45"/>
    </row>
    <row r="74" spans="1:21" ht="89.1" customHeight="1" x14ac:dyDescent="0.25">
      <c r="A74" s="92" t="s">
        <v>186</v>
      </c>
      <c r="B74" s="104" t="s">
        <v>209</v>
      </c>
      <c r="C74" s="94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9"/>
      <c r="O74" s="99"/>
      <c r="P74" s="94" t="s">
        <v>187</v>
      </c>
      <c r="Q74" s="99">
        <v>73.599999999999994</v>
      </c>
      <c r="R74" s="99">
        <v>73.599999999999994</v>
      </c>
      <c r="S74" s="99">
        <v>100</v>
      </c>
      <c r="T74" s="45"/>
      <c r="U74" s="45"/>
    </row>
    <row r="75" spans="1:21" ht="173.25" x14ac:dyDescent="0.25">
      <c r="A75" s="92" t="s">
        <v>188</v>
      </c>
      <c r="B75" s="104" t="s">
        <v>210</v>
      </c>
      <c r="C75" s="94"/>
      <c r="D75" s="98">
        <v>30984.5</v>
      </c>
      <c r="E75" s="98">
        <v>30303.7</v>
      </c>
      <c r="F75" s="98">
        <v>0</v>
      </c>
      <c r="G75" s="98">
        <v>0</v>
      </c>
      <c r="H75" s="98">
        <v>30984.5</v>
      </c>
      <c r="I75" s="98">
        <v>30303.7</v>
      </c>
      <c r="J75" s="98"/>
      <c r="K75" s="98"/>
      <c r="L75" s="98"/>
      <c r="M75" s="98"/>
      <c r="N75" s="99">
        <v>100</v>
      </c>
      <c r="O75" s="99">
        <v>100</v>
      </c>
      <c r="P75" s="94" t="s">
        <v>189</v>
      </c>
      <c r="Q75" s="99">
        <v>1</v>
      </c>
      <c r="R75" s="99">
        <v>1</v>
      </c>
      <c r="S75" s="99">
        <v>100</v>
      </c>
      <c r="T75" s="45"/>
      <c r="U75" s="45"/>
    </row>
    <row r="76" spans="1:21" ht="150" x14ac:dyDescent="0.25">
      <c r="A76" s="92" t="s">
        <v>370</v>
      </c>
      <c r="B76" s="104" t="s">
        <v>305</v>
      </c>
      <c r="C76" s="94"/>
      <c r="D76" s="98">
        <v>5000</v>
      </c>
      <c r="E76" s="98">
        <v>5000</v>
      </c>
      <c r="F76" s="98"/>
      <c r="G76" s="98"/>
      <c r="H76" s="98">
        <v>5000</v>
      </c>
      <c r="I76" s="98">
        <v>5000</v>
      </c>
      <c r="J76" s="98"/>
      <c r="K76" s="98"/>
      <c r="L76" s="98"/>
      <c r="M76" s="98"/>
      <c r="N76" s="99">
        <v>100</v>
      </c>
      <c r="O76" s="99">
        <v>100</v>
      </c>
      <c r="P76" s="94"/>
      <c r="Q76" s="99"/>
      <c r="R76" s="99"/>
      <c r="S76" s="99"/>
      <c r="T76" s="45"/>
      <c r="U76" s="45"/>
    </row>
    <row r="77" spans="1:21" ht="75.95" customHeight="1" x14ac:dyDescent="0.25">
      <c r="A77" s="92" t="s">
        <v>190</v>
      </c>
      <c r="B77" s="97" t="s">
        <v>191</v>
      </c>
      <c r="C77" s="94"/>
      <c r="D77" s="98"/>
      <c r="E77" s="98">
        <f>E78+E79</f>
        <v>0</v>
      </c>
      <c r="F77" s="98"/>
      <c r="G77" s="98"/>
      <c r="H77" s="98"/>
      <c r="I77" s="98"/>
      <c r="J77" s="98">
        <f>J78+J79</f>
        <v>0</v>
      </c>
      <c r="K77" s="98">
        <f>K78+K79</f>
        <v>0</v>
      </c>
      <c r="L77" s="98"/>
      <c r="M77" s="98"/>
      <c r="N77" s="99">
        <v>0</v>
      </c>
      <c r="O77" s="99">
        <v>0</v>
      </c>
      <c r="P77" s="94" t="s">
        <v>110</v>
      </c>
      <c r="Q77" s="99">
        <v>1</v>
      </c>
      <c r="R77" s="99">
        <v>1</v>
      </c>
      <c r="S77" s="99">
        <v>100</v>
      </c>
      <c r="T77" s="45"/>
      <c r="U77" s="45"/>
    </row>
    <row r="78" spans="1:21" ht="126" x14ac:dyDescent="0.25">
      <c r="A78" s="92" t="s">
        <v>192</v>
      </c>
      <c r="B78" s="104" t="s">
        <v>38</v>
      </c>
      <c r="C78" s="94"/>
      <c r="D78" s="98">
        <f>J78</f>
        <v>0</v>
      </c>
      <c r="E78" s="98">
        <f>K78</f>
        <v>0</v>
      </c>
      <c r="F78" s="98"/>
      <c r="G78" s="98"/>
      <c r="H78" s="98"/>
      <c r="I78" s="98"/>
      <c r="J78" s="98"/>
      <c r="K78" s="98"/>
      <c r="L78" s="98"/>
      <c r="M78" s="98"/>
      <c r="N78" s="99">
        <v>0</v>
      </c>
      <c r="O78" s="99">
        <v>0</v>
      </c>
      <c r="P78" s="94" t="s">
        <v>110</v>
      </c>
      <c r="Q78" s="99"/>
      <c r="R78" s="99"/>
      <c r="S78" s="99">
        <v>0</v>
      </c>
      <c r="T78" s="45"/>
      <c r="U78" s="45"/>
    </row>
    <row r="79" spans="1:21" ht="126" x14ac:dyDescent="0.25">
      <c r="A79" s="92" t="s">
        <v>193</v>
      </c>
      <c r="B79" s="104" t="s">
        <v>131</v>
      </c>
      <c r="C79" s="94"/>
      <c r="D79" s="98">
        <f>J79</f>
        <v>0</v>
      </c>
      <c r="E79" s="98">
        <f>K79</f>
        <v>0</v>
      </c>
      <c r="F79" s="98"/>
      <c r="G79" s="98"/>
      <c r="H79" s="98"/>
      <c r="I79" s="98"/>
      <c r="J79" s="98"/>
      <c r="K79" s="98"/>
      <c r="L79" s="98"/>
      <c r="M79" s="98"/>
      <c r="N79" s="99">
        <v>0</v>
      </c>
      <c r="O79" s="99">
        <v>0</v>
      </c>
      <c r="P79" s="94" t="s">
        <v>110</v>
      </c>
      <c r="Q79" s="99"/>
      <c r="R79" s="99"/>
      <c r="S79" s="99">
        <v>0</v>
      </c>
      <c r="T79" s="45"/>
      <c r="U79" s="45"/>
    </row>
    <row r="80" spans="1:21" ht="236.25" x14ac:dyDescent="0.25">
      <c r="A80" s="92" t="s">
        <v>194</v>
      </c>
      <c r="B80" s="97" t="s">
        <v>195</v>
      </c>
      <c r="C80" s="94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9">
        <v>0</v>
      </c>
      <c r="O80" s="99">
        <v>0</v>
      </c>
      <c r="P80" s="94" t="s">
        <v>111</v>
      </c>
      <c r="Q80" s="99"/>
      <c r="R80" s="99"/>
      <c r="S80" s="99">
        <v>0</v>
      </c>
      <c r="T80" s="45"/>
      <c r="U80" s="45"/>
    </row>
    <row r="81" spans="1:21" ht="126" x14ac:dyDescent="0.25">
      <c r="A81" s="92" t="s">
        <v>44</v>
      </c>
      <c r="B81" s="97" t="s">
        <v>196</v>
      </c>
      <c r="C81" s="94"/>
      <c r="D81" s="98">
        <f>D84+D82</f>
        <v>30789.599999999999</v>
      </c>
      <c r="E81" s="98">
        <f>E84+E82</f>
        <v>30789.599999999999</v>
      </c>
      <c r="F81" s="98">
        <f t="shared" ref="F81:J81" si="21">F84+F82</f>
        <v>0</v>
      </c>
      <c r="G81" s="98">
        <f t="shared" si="21"/>
        <v>0</v>
      </c>
      <c r="H81" s="98">
        <f t="shared" si="21"/>
        <v>0</v>
      </c>
      <c r="I81" s="98">
        <f t="shared" si="21"/>
        <v>0</v>
      </c>
      <c r="J81" s="98">
        <f t="shared" si="21"/>
        <v>30789.599999999999</v>
      </c>
      <c r="K81" s="98">
        <f>K84+K82</f>
        <v>30789.599999999999</v>
      </c>
      <c r="L81" s="98"/>
      <c r="M81" s="98"/>
      <c r="N81" s="99">
        <v>100</v>
      </c>
      <c r="O81" s="99">
        <f t="shared" si="17"/>
        <v>100</v>
      </c>
      <c r="P81" s="94" t="s">
        <v>197</v>
      </c>
      <c r="Q81" s="10">
        <v>10.6</v>
      </c>
      <c r="R81" s="10">
        <v>10.6</v>
      </c>
      <c r="S81" s="10">
        <f t="shared" ref="S81" si="22">R81/Q81*100</f>
        <v>100</v>
      </c>
      <c r="T81" s="45"/>
      <c r="U81" s="45"/>
    </row>
    <row r="82" spans="1:21" ht="126" x14ac:dyDescent="0.25">
      <c r="A82" s="92" t="s">
        <v>39</v>
      </c>
      <c r="B82" s="104" t="s">
        <v>40</v>
      </c>
      <c r="C82" s="94"/>
      <c r="D82" s="98">
        <v>2151.8000000000002</v>
      </c>
      <c r="E82" s="98">
        <v>2151.8000000000002</v>
      </c>
      <c r="F82" s="98"/>
      <c r="G82" s="98"/>
      <c r="H82" s="98"/>
      <c r="I82" s="98"/>
      <c r="J82" s="98">
        <v>2151.8000000000002</v>
      </c>
      <c r="K82" s="98">
        <v>2151.8000000000002</v>
      </c>
      <c r="L82" s="98"/>
      <c r="M82" s="98"/>
      <c r="N82" s="99">
        <v>100</v>
      </c>
      <c r="O82" s="99">
        <v>100</v>
      </c>
      <c r="P82" s="94" t="s">
        <v>197</v>
      </c>
      <c r="Q82" s="10">
        <v>10.6</v>
      </c>
      <c r="R82" s="10">
        <v>10.6</v>
      </c>
      <c r="S82" s="10">
        <v>100</v>
      </c>
      <c r="T82" s="45"/>
      <c r="U82" s="45"/>
    </row>
    <row r="83" spans="1:21" ht="131.25" x14ac:dyDescent="0.25">
      <c r="A83" s="92" t="s">
        <v>211</v>
      </c>
      <c r="B83" s="104" t="s">
        <v>212</v>
      </c>
      <c r="C83" s="94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9"/>
      <c r="O83" s="99"/>
      <c r="P83" s="94"/>
      <c r="Q83" s="10"/>
      <c r="R83" s="10"/>
      <c r="S83" s="10"/>
      <c r="T83" s="45"/>
      <c r="U83" s="45"/>
    </row>
    <row r="84" spans="1:21" ht="75" x14ac:dyDescent="0.25">
      <c r="A84" s="92" t="s">
        <v>213</v>
      </c>
      <c r="B84" s="104" t="s">
        <v>132</v>
      </c>
      <c r="C84" s="94"/>
      <c r="D84" s="98">
        <v>28637.8</v>
      </c>
      <c r="E84" s="98">
        <v>28637.8</v>
      </c>
      <c r="F84" s="98"/>
      <c r="G84" s="98"/>
      <c r="H84" s="98"/>
      <c r="I84" s="98"/>
      <c r="J84" s="98">
        <v>28637.8</v>
      </c>
      <c r="K84" s="98">
        <v>28637.8</v>
      </c>
      <c r="L84" s="98"/>
      <c r="M84" s="98"/>
      <c r="N84" s="99">
        <v>100</v>
      </c>
      <c r="O84" s="99">
        <f t="shared" si="17"/>
        <v>100</v>
      </c>
      <c r="P84" s="94" t="s">
        <v>113</v>
      </c>
      <c r="Q84" s="99">
        <f>K84</f>
        <v>28637.8</v>
      </c>
      <c r="R84" s="99">
        <f>Q84</f>
        <v>28637.8</v>
      </c>
      <c r="S84" s="99">
        <v>100</v>
      </c>
      <c r="T84" s="45"/>
      <c r="U84" s="45"/>
    </row>
    <row r="85" spans="1:21" ht="75" x14ac:dyDescent="0.25">
      <c r="A85" s="92" t="s">
        <v>198</v>
      </c>
      <c r="B85" s="97" t="s">
        <v>199</v>
      </c>
      <c r="C85" s="94"/>
      <c r="D85" s="98">
        <f>D88</f>
        <v>2356.8000000000002</v>
      </c>
      <c r="E85" s="98">
        <f>E88</f>
        <v>2356.8000000000002</v>
      </c>
      <c r="F85" s="98">
        <f t="shared" ref="F85:K85" si="23">F88</f>
        <v>0</v>
      </c>
      <c r="G85" s="98">
        <f t="shared" si="23"/>
        <v>0</v>
      </c>
      <c r="H85" s="98">
        <f t="shared" si="23"/>
        <v>0</v>
      </c>
      <c r="I85" s="98">
        <f t="shared" si="23"/>
        <v>0</v>
      </c>
      <c r="J85" s="98">
        <f t="shared" si="23"/>
        <v>2356.8000000000002</v>
      </c>
      <c r="K85" s="98">
        <f t="shared" si="23"/>
        <v>2356.8000000000002</v>
      </c>
      <c r="L85" s="98"/>
      <c r="M85" s="98"/>
      <c r="N85" s="99">
        <v>100</v>
      </c>
      <c r="O85" s="99">
        <v>100</v>
      </c>
      <c r="P85" s="94" t="s">
        <v>112</v>
      </c>
      <c r="Q85" s="99">
        <f>K85</f>
        <v>2356.8000000000002</v>
      </c>
      <c r="R85" s="99">
        <f>Q85</f>
        <v>2356.8000000000002</v>
      </c>
      <c r="S85" s="99">
        <v>100</v>
      </c>
      <c r="T85" s="45"/>
      <c r="U85" s="45"/>
    </row>
    <row r="86" spans="1:21" ht="112.5" x14ac:dyDescent="0.25">
      <c r="A86" s="92" t="s">
        <v>74</v>
      </c>
      <c r="B86" s="105" t="s">
        <v>41</v>
      </c>
      <c r="C86" s="94"/>
      <c r="D86" s="98">
        <v>0</v>
      </c>
      <c r="E86" s="98">
        <v>0</v>
      </c>
      <c r="F86" s="98"/>
      <c r="G86" s="98"/>
      <c r="H86" s="98"/>
      <c r="I86" s="98"/>
      <c r="J86" s="98">
        <v>0</v>
      </c>
      <c r="K86" s="98">
        <v>0</v>
      </c>
      <c r="L86" s="98"/>
      <c r="M86" s="98"/>
      <c r="N86" s="99">
        <v>0</v>
      </c>
      <c r="O86" s="99">
        <v>0</v>
      </c>
      <c r="P86" s="94" t="s">
        <v>112</v>
      </c>
      <c r="Q86" s="99">
        <v>150</v>
      </c>
      <c r="R86" s="99">
        <v>150</v>
      </c>
      <c r="S86" s="99">
        <v>100</v>
      </c>
      <c r="T86" s="45"/>
      <c r="U86" s="45"/>
    </row>
    <row r="87" spans="1:21" ht="56.25" x14ac:dyDescent="0.25">
      <c r="A87" s="92" t="s">
        <v>214</v>
      </c>
      <c r="B87" s="105" t="s">
        <v>215</v>
      </c>
      <c r="C87" s="94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9"/>
      <c r="O87" s="99"/>
      <c r="P87" s="94"/>
      <c r="Q87" s="99"/>
      <c r="R87" s="99"/>
      <c r="S87" s="99"/>
      <c r="T87" s="45"/>
      <c r="U87" s="45"/>
    </row>
    <row r="88" spans="1:21" ht="112.5" x14ac:dyDescent="0.25">
      <c r="A88" s="92" t="s">
        <v>87</v>
      </c>
      <c r="B88" s="105" t="s">
        <v>43</v>
      </c>
      <c r="C88" s="94"/>
      <c r="D88" s="98">
        <v>2356.8000000000002</v>
      </c>
      <c r="E88" s="98">
        <v>2356.8000000000002</v>
      </c>
      <c r="F88" s="98"/>
      <c r="G88" s="98"/>
      <c r="H88" s="98"/>
      <c r="I88" s="98"/>
      <c r="J88" s="98">
        <v>2356.8000000000002</v>
      </c>
      <c r="K88" s="98">
        <v>2356.8000000000002</v>
      </c>
      <c r="L88" s="98"/>
      <c r="M88" s="98"/>
      <c r="N88" s="99">
        <v>100</v>
      </c>
      <c r="O88" s="99">
        <v>100</v>
      </c>
      <c r="P88" s="94" t="s">
        <v>113</v>
      </c>
      <c r="Q88" s="99">
        <f>J88</f>
        <v>2356.8000000000002</v>
      </c>
      <c r="R88" s="99">
        <f>Q88</f>
        <v>2356.8000000000002</v>
      </c>
      <c r="S88" s="99">
        <v>100</v>
      </c>
      <c r="T88" s="45"/>
      <c r="U88" s="45"/>
    </row>
    <row r="89" spans="1:21" ht="150" x14ac:dyDescent="0.25">
      <c r="A89" s="92" t="s">
        <v>200</v>
      </c>
      <c r="B89" s="106" t="s">
        <v>163</v>
      </c>
      <c r="C89" s="107"/>
      <c r="D89" s="108">
        <f>D90+D92</f>
        <v>17148.5</v>
      </c>
      <c r="E89" s="108">
        <f>E90+E92</f>
        <v>17148.5</v>
      </c>
      <c r="F89" s="108">
        <f t="shared" ref="F89:K89" si="24">F90+F92</f>
        <v>177.3</v>
      </c>
      <c r="G89" s="108">
        <f t="shared" si="24"/>
        <v>177.3</v>
      </c>
      <c r="H89" s="108">
        <f t="shared" si="24"/>
        <v>28.9</v>
      </c>
      <c r="I89" s="108">
        <f t="shared" si="24"/>
        <v>28.9</v>
      </c>
      <c r="J89" s="108">
        <f t="shared" si="24"/>
        <v>16942.300000000003</v>
      </c>
      <c r="K89" s="108">
        <f t="shared" si="24"/>
        <v>16942.300000000003</v>
      </c>
      <c r="L89" s="108"/>
      <c r="M89" s="108"/>
      <c r="N89" s="108">
        <v>100</v>
      </c>
      <c r="O89" s="109">
        <v>100</v>
      </c>
      <c r="P89" s="110"/>
      <c r="Q89" s="108"/>
      <c r="R89" s="108"/>
      <c r="S89" s="108"/>
      <c r="T89" s="45"/>
      <c r="U89" s="45"/>
    </row>
    <row r="90" spans="1:21" ht="150" x14ac:dyDescent="0.3">
      <c r="A90" s="92" t="s">
        <v>98</v>
      </c>
      <c r="B90" s="111" t="s">
        <v>163</v>
      </c>
      <c r="C90" s="107"/>
      <c r="D90" s="108">
        <f>F90+H90+J90</f>
        <v>16941.900000000001</v>
      </c>
      <c r="E90" s="108">
        <f>G90+I90+K90</f>
        <v>16941.900000000001</v>
      </c>
      <c r="F90" s="112"/>
      <c r="G90" s="112"/>
      <c r="H90" s="112"/>
      <c r="I90" s="112"/>
      <c r="J90" s="112">
        <v>16941.900000000001</v>
      </c>
      <c r="K90" s="112">
        <v>16941.900000000001</v>
      </c>
      <c r="L90" s="113"/>
      <c r="M90" s="113"/>
      <c r="N90" s="112">
        <v>100</v>
      </c>
      <c r="O90" s="114">
        <v>100</v>
      </c>
      <c r="P90" s="115"/>
      <c r="Q90" s="107"/>
      <c r="R90" s="107"/>
      <c r="S90" s="107"/>
      <c r="T90" s="45"/>
      <c r="U90" s="45"/>
    </row>
    <row r="91" spans="1:21" ht="75" x14ac:dyDescent="0.3">
      <c r="A91" s="92" t="s">
        <v>102</v>
      </c>
      <c r="B91" s="111" t="s">
        <v>201</v>
      </c>
      <c r="C91" s="107"/>
      <c r="D91" s="108"/>
      <c r="E91" s="108"/>
      <c r="F91" s="108"/>
      <c r="G91" s="108"/>
      <c r="H91" s="108"/>
      <c r="I91" s="108"/>
      <c r="J91" s="108"/>
      <c r="K91" s="108"/>
      <c r="L91" s="116"/>
      <c r="M91" s="116"/>
      <c r="N91" s="108"/>
      <c r="O91" s="109"/>
      <c r="P91" s="110"/>
      <c r="Q91" s="107"/>
      <c r="R91" s="107"/>
      <c r="S91" s="107"/>
      <c r="T91" s="45"/>
      <c r="U91" s="45"/>
    </row>
    <row r="92" spans="1:21" ht="150" x14ac:dyDescent="0.3">
      <c r="A92" s="92" t="s">
        <v>154</v>
      </c>
      <c r="B92" s="111" t="s">
        <v>164</v>
      </c>
      <c r="C92" s="107"/>
      <c r="D92" s="108">
        <f>F92+H92+J92</f>
        <v>206.60000000000002</v>
      </c>
      <c r="E92" s="108">
        <f>G92+I92+K92</f>
        <v>206.60000000000002</v>
      </c>
      <c r="F92" s="108">
        <v>177.3</v>
      </c>
      <c r="G92" s="108">
        <v>177.3</v>
      </c>
      <c r="H92" s="108">
        <v>28.9</v>
      </c>
      <c r="I92" s="108">
        <v>28.9</v>
      </c>
      <c r="J92" s="108">
        <v>0.4</v>
      </c>
      <c r="K92" s="108">
        <v>0.4</v>
      </c>
      <c r="L92" s="116"/>
      <c r="M92" s="116"/>
      <c r="N92" s="108">
        <v>100</v>
      </c>
      <c r="O92" s="109">
        <v>100</v>
      </c>
      <c r="P92" s="110"/>
      <c r="Q92" s="107"/>
      <c r="R92" s="107"/>
      <c r="S92" s="107"/>
      <c r="T92" s="45"/>
      <c r="U92" s="45"/>
    </row>
    <row r="93" spans="1:21" ht="168.75" x14ac:dyDescent="0.25">
      <c r="A93" s="92" t="s">
        <v>216</v>
      </c>
      <c r="B93" s="117" t="s">
        <v>210</v>
      </c>
      <c r="C93" s="107"/>
      <c r="D93" s="108"/>
      <c r="E93" s="108"/>
      <c r="F93" s="108"/>
      <c r="G93" s="108"/>
      <c r="H93" s="108"/>
      <c r="I93" s="108"/>
      <c r="J93" s="108"/>
      <c r="K93" s="108"/>
      <c r="L93" s="116"/>
      <c r="M93" s="116"/>
      <c r="N93" s="107"/>
      <c r="O93" s="118"/>
      <c r="P93" s="110"/>
      <c r="Q93" s="107"/>
      <c r="R93" s="107"/>
      <c r="S93" s="107"/>
      <c r="T93" s="45"/>
      <c r="U93" s="45"/>
    </row>
    <row r="94" spans="1:21" ht="131.25" x14ac:dyDescent="0.3">
      <c r="A94" s="92" t="s">
        <v>217</v>
      </c>
      <c r="B94" s="111" t="s">
        <v>218</v>
      </c>
      <c r="C94" s="107"/>
      <c r="D94" s="108"/>
      <c r="E94" s="108"/>
      <c r="F94" s="108"/>
      <c r="G94" s="108"/>
      <c r="H94" s="108"/>
      <c r="I94" s="108"/>
      <c r="J94" s="108"/>
      <c r="K94" s="108"/>
      <c r="L94" s="116"/>
      <c r="M94" s="116"/>
      <c r="N94" s="107"/>
      <c r="O94" s="118"/>
      <c r="P94" s="110"/>
      <c r="Q94" s="107"/>
      <c r="R94" s="107"/>
      <c r="S94" s="107"/>
      <c r="T94" s="45"/>
      <c r="U94" s="45"/>
    </row>
    <row r="95" spans="1:21" ht="93.75" x14ac:dyDescent="0.3">
      <c r="A95" s="92" t="s">
        <v>219</v>
      </c>
      <c r="B95" s="111" t="s">
        <v>220</v>
      </c>
      <c r="C95" s="107"/>
      <c r="D95" s="108"/>
      <c r="E95" s="108"/>
      <c r="F95" s="108"/>
      <c r="G95" s="108"/>
      <c r="H95" s="108"/>
      <c r="I95" s="108"/>
      <c r="J95" s="108"/>
      <c r="K95" s="108"/>
      <c r="L95" s="116"/>
      <c r="M95" s="116"/>
      <c r="N95" s="107"/>
      <c r="O95" s="118"/>
      <c r="P95" s="110"/>
      <c r="Q95" s="107"/>
      <c r="R95" s="107"/>
      <c r="S95" s="107"/>
      <c r="T95" s="45"/>
      <c r="U95" s="45"/>
    </row>
    <row r="96" spans="1:21" ht="150" x14ac:dyDescent="0.3">
      <c r="A96" s="92" t="s">
        <v>221</v>
      </c>
      <c r="B96" s="111" t="s">
        <v>222</v>
      </c>
      <c r="C96" s="107"/>
      <c r="D96" s="108"/>
      <c r="E96" s="108"/>
      <c r="F96" s="108"/>
      <c r="G96" s="108"/>
      <c r="H96" s="108"/>
      <c r="I96" s="108"/>
      <c r="J96" s="108"/>
      <c r="K96" s="108"/>
      <c r="L96" s="116"/>
      <c r="M96" s="116"/>
      <c r="N96" s="119"/>
      <c r="O96" s="109"/>
      <c r="P96" s="110"/>
      <c r="Q96" s="107"/>
      <c r="R96" s="107"/>
      <c r="S96" s="107"/>
      <c r="T96" s="45"/>
      <c r="U96" s="45"/>
    </row>
    <row r="97" spans="1:21" ht="11.25" customHeight="1" x14ac:dyDescent="0.3">
      <c r="A97" s="92" t="s">
        <v>223</v>
      </c>
      <c r="B97" s="111" t="s">
        <v>224</v>
      </c>
      <c r="C97" s="107"/>
      <c r="D97" s="119"/>
      <c r="E97" s="119"/>
      <c r="F97" s="119"/>
      <c r="G97" s="119"/>
      <c r="H97" s="119"/>
      <c r="I97" s="119"/>
      <c r="J97" s="119"/>
      <c r="K97" s="119"/>
      <c r="L97" s="116"/>
      <c r="M97" s="116"/>
      <c r="N97" s="119"/>
      <c r="O97" s="109"/>
      <c r="P97" s="110"/>
      <c r="Q97" s="107"/>
      <c r="R97" s="107"/>
      <c r="S97" s="107"/>
      <c r="T97" s="45"/>
      <c r="U97" s="45"/>
    </row>
    <row r="98" spans="1:21" ht="112.5" x14ac:dyDescent="0.25">
      <c r="A98" s="92" t="s">
        <v>202</v>
      </c>
      <c r="B98" s="120" t="s">
        <v>203</v>
      </c>
      <c r="C98" s="94"/>
      <c r="D98" s="98">
        <f>D99</f>
        <v>2047.2</v>
      </c>
      <c r="E98" s="98">
        <f t="shared" ref="E98:K98" si="25">E99</f>
        <v>2047.2</v>
      </c>
      <c r="F98" s="98">
        <f t="shared" si="25"/>
        <v>0</v>
      </c>
      <c r="G98" s="98">
        <f t="shared" si="25"/>
        <v>0</v>
      </c>
      <c r="H98" s="98">
        <f t="shared" si="25"/>
        <v>0</v>
      </c>
      <c r="I98" s="98">
        <f t="shared" si="25"/>
        <v>0</v>
      </c>
      <c r="J98" s="98">
        <f t="shared" si="25"/>
        <v>2047.2</v>
      </c>
      <c r="K98" s="98">
        <f t="shared" si="25"/>
        <v>2047.2</v>
      </c>
      <c r="L98" s="121"/>
      <c r="M98" s="121"/>
      <c r="N98" s="99">
        <v>100</v>
      </c>
      <c r="O98" s="99">
        <f t="shared" si="17"/>
        <v>100</v>
      </c>
      <c r="P98" s="94" t="s">
        <v>113</v>
      </c>
      <c r="Q98" s="99">
        <f>D98</f>
        <v>2047.2</v>
      </c>
      <c r="R98" s="99">
        <f>E98</f>
        <v>2047.2</v>
      </c>
      <c r="S98" s="99">
        <f>R98/Q98*100</f>
        <v>100</v>
      </c>
      <c r="T98" s="45"/>
      <c r="U98" s="45"/>
    </row>
    <row r="99" spans="1:21" ht="187.5" x14ac:dyDescent="0.25">
      <c r="A99" s="122" t="s">
        <v>138</v>
      </c>
      <c r="B99" s="105" t="s">
        <v>42</v>
      </c>
      <c r="C99" s="115"/>
      <c r="D99" s="123">
        <f>J99</f>
        <v>2047.2</v>
      </c>
      <c r="E99" s="123">
        <f>K99</f>
        <v>2047.2</v>
      </c>
      <c r="F99" s="123"/>
      <c r="G99" s="123"/>
      <c r="H99" s="123"/>
      <c r="I99" s="123"/>
      <c r="J99" s="123">
        <v>2047.2</v>
      </c>
      <c r="K99" s="123">
        <v>2047.2</v>
      </c>
      <c r="L99" s="124"/>
      <c r="M99" s="124"/>
      <c r="N99" s="125">
        <v>100</v>
      </c>
      <c r="O99" s="125">
        <f t="shared" si="17"/>
        <v>100</v>
      </c>
      <c r="P99" s="115" t="s">
        <v>113</v>
      </c>
      <c r="Q99" s="125">
        <f t="shared" ref="Q99:R99" si="26">D99</f>
        <v>2047.2</v>
      </c>
      <c r="R99" s="125">
        <f t="shared" si="26"/>
        <v>2047.2</v>
      </c>
      <c r="S99" s="125">
        <f t="shared" ref="S99" si="27">R99/Q99*100</f>
        <v>100</v>
      </c>
      <c r="T99" s="45"/>
      <c r="U99" s="45"/>
    </row>
    <row r="100" spans="1:21" ht="75" x14ac:dyDescent="0.25">
      <c r="A100" s="122" t="s">
        <v>306</v>
      </c>
      <c r="B100" s="126" t="s">
        <v>307</v>
      </c>
      <c r="C100" s="115"/>
      <c r="D100" s="123">
        <f>J100+H100</f>
        <v>49807</v>
      </c>
      <c r="E100" s="123">
        <f>K100+I100</f>
        <v>49807</v>
      </c>
      <c r="F100" s="123"/>
      <c r="G100" s="123"/>
      <c r="H100" s="123">
        <v>286</v>
      </c>
      <c r="I100" s="123">
        <v>286</v>
      </c>
      <c r="J100" s="123">
        <v>49521</v>
      </c>
      <c r="K100" s="123">
        <v>49521</v>
      </c>
      <c r="L100" s="124"/>
      <c r="M100" s="124"/>
      <c r="N100" s="125">
        <v>100</v>
      </c>
      <c r="O100" s="125">
        <v>100</v>
      </c>
      <c r="P100" s="115"/>
      <c r="Q100" s="125"/>
      <c r="R100" s="125"/>
      <c r="S100" s="125"/>
      <c r="T100" s="45"/>
      <c r="U100" s="45"/>
    </row>
    <row r="101" spans="1:21" ht="56.25" x14ac:dyDescent="0.25">
      <c r="A101" s="122" t="s">
        <v>308</v>
      </c>
      <c r="B101" s="126" t="s">
        <v>225</v>
      </c>
      <c r="C101" s="115"/>
      <c r="D101" s="123">
        <f>F101+H101</f>
        <v>102.1</v>
      </c>
      <c r="E101" s="123">
        <f>G101+I101</f>
        <v>102.1</v>
      </c>
      <c r="F101" s="123">
        <v>102.1</v>
      </c>
      <c r="G101" s="123">
        <v>102.1</v>
      </c>
      <c r="H101" s="123"/>
      <c r="I101" s="123"/>
      <c r="J101" s="123"/>
      <c r="K101" s="123"/>
      <c r="L101" s="124"/>
      <c r="M101" s="124"/>
      <c r="N101" s="125">
        <v>100</v>
      </c>
      <c r="O101" s="125">
        <v>100</v>
      </c>
      <c r="P101" s="115"/>
      <c r="Q101" s="125"/>
      <c r="R101" s="125"/>
      <c r="S101" s="125"/>
      <c r="T101" s="45"/>
      <c r="U101" s="45"/>
    </row>
    <row r="102" spans="1:21" ht="75" x14ac:dyDescent="0.25">
      <c r="A102" s="122" t="s">
        <v>309</v>
      </c>
      <c r="B102" s="126" t="s">
        <v>310</v>
      </c>
      <c r="C102" s="115"/>
      <c r="D102" s="123">
        <f>D104+D103</f>
        <v>10413.5</v>
      </c>
      <c r="E102" s="123">
        <f t="shared" ref="E102:K102" si="28">E104+E103</f>
        <v>10413.5</v>
      </c>
      <c r="F102" s="123">
        <f t="shared" si="28"/>
        <v>10303.75</v>
      </c>
      <c r="G102" s="123">
        <f t="shared" si="28"/>
        <v>10303.75</v>
      </c>
      <c r="H102" s="123">
        <f t="shared" si="28"/>
        <v>108.25</v>
      </c>
      <c r="I102" s="123">
        <f t="shared" si="28"/>
        <v>108.25</v>
      </c>
      <c r="J102" s="123">
        <f t="shared" si="28"/>
        <v>1.5</v>
      </c>
      <c r="K102" s="123">
        <f t="shared" si="28"/>
        <v>1.5</v>
      </c>
      <c r="L102" s="124"/>
      <c r="M102" s="124"/>
      <c r="N102" s="125">
        <v>100</v>
      </c>
      <c r="O102" s="125">
        <v>100</v>
      </c>
      <c r="P102" s="115"/>
      <c r="Q102" s="125"/>
      <c r="R102" s="125"/>
      <c r="S102" s="125"/>
      <c r="T102" s="45"/>
      <c r="U102" s="45"/>
    </row>
    <row r="103" spans="1:21" ht="187.5" x14ac:dyDescent="0.25">
      <c r="A103" s="122" t="s">
        <v>311</v>
      </c>
      <c r="B103" s="105" t="s">
        <v>312</v>
      </c>
      <c r="C103" s="115"/>
      <c r="D103" s="123">
        <f>F103+H103+J103</f>
        <v>5413.5</v>
      </c>
      <c r="E103" s="123">
        <f>G103+I103+K103</f>
        <v>5413.5</v>
      </c>
      <c r="F103" s="123">
        <v>5303.75</v>
      </c>
      <c r="G103" s="123">
        <v>5303.75</v>
      </c>
      <c r="H103" s="123">
        <v>108.25</v>
      </c>
      <c r="I103" s="123">
        <v>108.25</v>
      </c>
      <c r="J103" s="123">
        <v>1.5</v>
      </c>
      <c r="K103" s="123">
        <v>1.5</v>
      </c>
      <c r="L103" s="124"/>
      <c r="M103" s="124"/>
      <c r="N103" s="125">
        <v>100</v>
      </c>
      <c r="O103" s="125">
        <v>100</v>
      </c>
      <c r="P103" s="115"/>
      <c r="Q103" s="125"/>
      <c r="R103" s="125"/>
      <c r="S103" s="125"/>
      <c r="T103" s="45"/>
      <c r="U103" s="45"/>
    </row>
    <row r="104" spans="1:21" ht="75" x14ac:dyDescent="0.25">
      <c r="A104" s="127">
        <v>10.199999999999999</v>
      </c>
      <c r="B104" s="128" t="s">
        <v>313</v>
      </c>
      <c r="C104" s="127"/>
      <c r="D104" s="112">
        <f>E104</f>
        <v>5000</v>
      </c>
      <c r="E104" s="112">
        <f>G104</f>
        <v>5000</v>
      </c>
      <c r="F104" s="112">
        <v>5000</v>
      </c>
      <c r="G104" s="112">
        <v>5000</v>
      </c>
      <c r="H104" s="112"/>
      <c r="I104" s="112"/>
      <c r="J104" s="112"/>
      <c r="K104" s="112"/>
      <c r="L104" s="112"/>
      <c r="M104" s="112"/>
      <c r="N104" s="112">
        <v>100</v>
      </c>
      <c r="O104" s="114">
        <v>100</v>
      </c>
      <c r="P104" s="127"/>
      <c r="Q104" s="127"/>
      <c r="R104" s="127"/>
      <c r="S104" s="127"/>
      <c r="T104" s="45"/>
      <c r="U104" s="45"/>
    </row>
    <row r="105" spans="1:21" ht="78.75" x14ac:dyDescent="0.25">
      <c r="A105" s="47" t="s">
        <v>44</v>
      </c>
      <c r="B105" s="7" t="s">
        <v>173</v>
      </c>
      <c r="C105" s="8" t="s">
        <v>165</v>
      </c>
      <c r="D105" s="42">
        <f>D106+D110</f>
        <v>102948.7</v>
      </c>
      <c r="E105" s="42">
        <f>E106+E110</f>
        <v>87400.4</v>
      </c>
      <c r="F105" s="42">
        <f>F106+F110</f>
        <v>0</v>
      </c>
      <c r="G105" s="42">
        <f>G106+G110</f>
        <v>0</v>
      </c>
      <c r="H105" s="42">
        <f>H106+H110</f>
        <v>54448.1</v>
      </c>
      <c r="I105" s="42">
        <f>I106+I110</f>
        <v>39339.299999999996</v>
      </c>
      <c r="J105" s="42">
        <f>J106+J110</f>
        <v>48500.6</v>
      </c>
      <c r="K105" s="42">
        <f>K106+K110</f>
        <v>48061.1</v>
      </c>
      <c r="L105" s="42">
        <f>L106+L110</f>
        <v>0</v>
      </c>
      <c r="M105" s="42">
        <f>M106+M110</f>
        <v>0</v>
      </c>
      <c r="N105" s="42">
        <f>N106+N110</f>
        <v>100</v>
      </c>
      <c r="O105" s="43">
        <f>O106+O110</f>
        <v>198.99094757005594</v>
      </c>
      <c r="P105" s="8"/>
      <c r="Q105" s="42"/>
      <c r="R105" s="42"/>
      <c r="S105" s="10"/>
      <c r="T105" s="45"/>
      <c r="U105" s="45"/>
    </row>
    <row r="106" spans="1:21" ht="47.25" x14ac:dyDescent="0.25">
      <c r="A106" s="6" t="s">
        <v>39</v>
      </c>
      <c r="B106" s="7" t="s">
        <v>174</v>
      </c>
      <c r="C106" s="8"/>
      <c r="D106" s="42">
        <f>D107+D108</f>
        <v>54398.2</v>
      </c>
      <c r="E106" s="42">
        <f>E107+E108</f>
        <v>39339.799999999996</v>
      </c>
      <c r="F106" s="42">
        <f>F107+F108</f>
        <v>0</v>
      </c>
      <c r="G106" s="42">
        <f>G107+G108</f>
        <v>0</v>
      </c>
      <c r="H106" s="42">
        <f>H107+H108</f>
        <v>52010.6</v>
      </c>
      <c r="I106" s="42">
        <f>I107+I108</f>
        <v>36952.199999999997</v>
      </c>
      <c r="J106" s="42">
        <f>J107+J108</f>
        <v>2387.6</v>
      </c>
      <c r="K106" s="42">
        <f>K107+K108</f>
        <v>2387.6</v>
      </c>
      <c r="L106" s="42">
        <f>L107+L108</f>
        <v>0</v>
      </c>
      <c r="M106" s="42">
        <f>M107+M108</f>
        <v>0</v>
      </c>
      <c r="N106" s="42">
        <f>N107+N108</f>
        <v>0</v>
      </c>
      <c r="O106" s="43">
        <f>O107+O108</f>
        <v>100</v>
      </c>
      <c r="P106" s="8"/>
      <c r="Q106" s="9">
        <f>Q107</f>
        <v>70</v>
      </c>
      <c r="R106" s="9">
        <f>R107</f>
        <v>316</v>
      </c>
      <c r="S106" s="10">
        <f t="shared" ref="S105:S106" si="29">R106/Q106*100</f>
        <v>451.42857142857144</v>
      </c>
      <c r="T106" s="45"/>
      <c r="U106" s="45"/>
    </row>
    <row r="107" spans="1:21" ht="141.75" x14ac:dyDescent="0.25">
      <c r="A107" s="6" t="s">
        <v>71</v>
      </c>
      <c r="B107" s="7" t="s">
        <v>155</v>
      </c>
      <c r="C107" s="8"/>
      <c r="D107" s="9">
        <f>H107+J107</f>
        <v>2544.9</v>
      </c>
      <c r="E107" s="9">
        <f>I107+K107</f>
        <v>2544.9</v>
      </c>
      <c r="F107" s="9"/>
      <c r="G107" s="9"/>
      <c r="H107" s="9">
        <v>230</v>
      </c>
      <c r="I107" s="9">
        <v>230</v>
      </c>
      <c r="J107" s="9">
        <v>2314.9</v>
      </c>
      <c r="K107" s="9">
        <v>2314.9</v>
      </c>
      <c r="L107" s="9"/>
      <c r="M107" s="9"/>
      <c r="N107" s="10"/>
      <c r="O107" s="10">
        <f t="shared" ref="O107:O114" si="30">E107/D107*100</f>
        <v>100</v>
      </c>
      <c r="P107" s="8" t="s">
        <v>114</v>
      </c>
      <c r="Q107" s="10">
        <v>70</v>
      </c>
      <c r="R107" s="10">
        <v>316</v>
      </c>
      <c r="S107" s="10">
        <f>(R107/Q107)*100</f>
        <v>451.42857142857144</v>
      </c>
      <c r="T107" s="45"/>
      <c r="U107" s="45"/>
    </row>
    <row r="108" spans="1:21" ht="15.75" x14ac:dyDescent="0.25">
      <c r="A108" s="11" t="s">
        <v>314</v>
      </c>
      <c r="B108" s="12" t="s">
        <v>315</v>
      </c>
      <c r="C108" s="13"/>
      <c r="D108" s="14">
        <f t="shared" ref="D108:E108" si="31">H108+J108</f>
        <v>51853.299999999996</v>
      </c>
      <c r="E108" s="14">
        <f t="shared" si="31"/>
        <v>36794.899999999994</v>
      </c>
      <c r="F108" s="14"/>
      <c r="G108" s="14"/>
      <c r="H108" s="14">
        <v>51780.6</v>
      </c>
      <c r="I108" s="14">
        <v>36722.199999999997</v>
      </c>
      <c r="J108" s="14">
        <v>72.7</v>
      </c>
      <c r="K108" s="14">
        <v>72.7</v>
      </c>
      <c r="L108" s="14"/>
      <c r="M108" s="14"/>
      <c r="N108" s="15"/>
      <c r="O108" s="15"/>
      <c r="P108" s="13" t="s">
        <v>113</v>
      </c>
      <c r="Q108" s="16">
        <f>D108</f>
        <v>51853.299999999996</v>
      </c>
      <c r="R108" s="16">
        <f>E108</f>
        <v>36794.899999999994</v>
      </c>
      <c r="S108" s="16">
        <f>(R108/Q108)*100</f>
        <v>70.959611056576904</v>
      </c>
      <c r="T108" s="45"/>
      <c r="U108" s="45"/>
    </row>
    <row r="109" spans="1:21" ht="15.75" x14ac:dyDescent="0.25">
      <c r="A109" s="17"/>
      <c r="B109" s="18"/>
      <c r="C109" s="1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1"/>
      <c r="O109" s="21"/>
      <c r="P109" s="22"/>
      <c r="Q109" s="23"/>
      <c r="R109" s="23"/>
      <c r="S109" s="23"/>
      <c r="T109" s="45"/>
      <c r="U109" s="45"/>
    </row>
    <row r="110" spans="1:21" ht="63.75" customHeight="1" x14ac:dyDescent="0.25">
      <c r="A110" s="6" t="s">
        <v>73</v>
      </c>
      <c r="B110" s="7" t="s">
        <v>369</v>
      </c>
      <c r="C110" s="8"/>
      <c r="D110" s="9">
        <f>D111</f>
        <v>48550.5</v>
      </c>
      <c r="E110" s="9">
        <f t="shared" ref="E110:M110" si="32">E111</f>
        <v>48060.6</v>
      </c>
      <c r="F110" s="9">
        <f t="shared" si="32"/>
        <v>0</v>
      </c>
      <c r="G110" s="9">
        <f t="shared" si="32"/>
        <v>0</v>
      </c>
      <c r="H110" s="9">
        <f t="shared" si="32"/>
        <v>2437.5</v>
      </c>
      <c r="I110" s="9">
        <f t="shared" si="32"/>
        <v>2387.1</v>
      </c>
      <c r="J110" s="9">
        <f t="shared" si="32"/>
        <v>46113</v>
      </c>
      <c r="K110" s="9">
        <f t="shared" si="32"/>
        <v>45673.5</v>
      </c>
      <c r="L110" s="9">
        <f t="shared" si="32"/>
        <v>0</v>
      </c>
      <c r="M110" s="9">
        <f t="shared" si="32"/>
        <v>0</v>
      </c>
      <c r="N110" s="10">
        <v>100</v>
      </c>
      <c r="O110" s="10">
        <f t="shared" si="30"/>
        <v>98.990947570055923</v>
      </c>
      <c r="P110" s="8"/>
      <c r="Q110" s="10"/>
      <c r="R110" s="10"/>
      <c r="S110" s="10"/>
      <c r="T110" s="45"/>
      <c r="U110" s="45"/>
    </row>
    <row r="111" spans="1:21" ht="94.5" x14ac:dyDescent="0.25">
      <c r="A111" s="11" t="s">
        <v>72</v>
      </c>
      <c r="B111" s="12" t="s">
        <v>363</v>
      </c>
      <c r="C111" s="13"/>
      <c r="D111" s="14">
        <f>D113+D114</f>
        <v>48550.5</v>
      </c>
      <c r="E111" s="14">
        <f>I111+K111</f>
        <v>48060.6</v>
      </c>
      <c r="F111" s="14"/>
      <c r="G111" s="14"/>
      <c r="H111" s="14">
        <f>H113+H114</f>
        <v>2437.5</v>
      </c>
      <c r="I111" s="14">
        <f>I113+I114</f>
        <v>2387.1</v>
      </c>
      <c r="J111" s="14">
        <f>J113+J114</f>
        <v>46113</v>
      </c>
      <c r="K111" s="14">
        <f>K113+K114</f>
        <v>45673.5</v>
      </c>
      <c r="L111" s="14"/>
      <c r="M111" s="14"/>
      <c r="N111" s="15">
        <v>100</v>
      </c>
      <c r="O111" s="15">
        <f t="shared" si="30"/>
        <v>98.990947570055923</v>
      </c>
      <c r="P111" s="8" t="s">
        <v>159</v>
      </c>
      <c r="Q111" s="10">
        <v>13920</v>
      </c>
      <c r="R111" s="10">
        <v>23600</v>
      </c>
      <c r="S111" s="10">
        <f>R111/Q111*100</f>
        <v>169.54022988505747</v>
      </c>
      <c r="T111" s="45"/>
      <c r="U111" s="45"/>
    </row>
    <row r="112" spans="1:21" ht="38.25" customHeight="1" x14ac:dyDescent="0.25">
      <c r="A112" s="19"/>
      <c r="B112" s="19"/>
      <c r="C112" s="19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1"/>
      <c r="O112" s="21" t="e">
        <f t="shared" si="30"/>
        <v>#DIV/0!</v>
      </c>
      <c r="P112" s="8" t="s">
        <v>160</v>
      </c>
      <c r="Q112" s="10">
        <v>300</v>
      </c>
      <c r="R112" s="10">
        <v>341</v>
      </c>
      <c r="S112" s="10">
        <f t="shared" ref="S112" si="33">R112/Q112*100</f>
        <v>113.66666666666667</v>
      </c>
      <c r="T112" s="45"/>
      <c r="U112" s="45"/>
    </row>
    <row r="113" spans="1:21" ht="38.25" customHeight="1" x14ac:dyDescent="0.25">
      <c r="A113" s="6"/>
      <c r="B113" s="7" t="s">
        <v>364</v>
      </c>
      <c r="C113" s="8"/>
      <c r="D113" s="9">
        <f>J113</f>
        <v>21276.5</v>
      </c>
      <c r="E113" s="9">
        <f>K113</f>
        <v>21276.5</v>
      </c>
      <c r="F113" s="9"/>
      <c r="G113" s="9"/>
      <c r="H113" s="9">
        <v>0</v>
      </c>
      <c r="I113" s="9">
        <v>0</v>
      </c>
      <c r="J113" s="9">
        <v>21276.5</v>
      </c>
      <c r="K113" s="9">
        <v>21276.5</v>
      </c>
      <c r="L113" s="9"/>
      <c r="M113" s="9"/>
      <c r="N113" s="10">
        <v>100</v>
      </c>
      <c r="O113" s="10">
        <f t="shared" si="30"/>
        <v>100</v>
      </c>
      <c r="P113" s="8" t="s">
        <v>113</v>
      </c>
      <c r="Q113" s="10">
        <f t="shared" ref="Q113:R114" si="34">D113</f>
        <v>21276.5</v>
      </c>
      <c r="R113" s="10">
        <f t="shared" si="34"/>
        <v>21276.5</v>
      </c>
      <c r="S113" s="10">
        <f t="shared" ref="S113:S114" si="35">R113/Q113*100</f>
        <v>100</v>
      </c>
      <c r="T113" s="45"/>
      <c r="U113" s="45"/>
    </row>
    <row r="114" spans="1:21" ht="38.25" customHeight="1" x14ac:dyDescent="0.25">
      <c r="A114" s="6"/>
      <c r="B114" s="7" t="s">
        <v>365</v>
      </c>
      <c r="C114" s="8"/>
      <c r="D114" s="9">
        <f>H114+J114</f>
        <v>27274</v>
      </c>
      <c r="E114" s="9">
        <f>I114+K114</f>
        <v>26784.1</v>
      </c>
      <c r="F114" s="9"/>
      <c r="G114" s="9"/>
      <c r="H114" s="9">
        <v>2437.5</v>
      </c>
      <c r="I114" s="9">
        <v>2387.1</v>
      </c>
      <c r="J114" s="9">
        <v>24836.5</v>
      </c>
      <c r="K114" s="9">
        <v>24397</v>
      </c>
      <c r="L114" s="9"/>
      <c r="M114" s="9"/>
      <c r="N114" s="10">
        <v>100</v>
      </c>
      <c r="O114" s="10">
        <f t="shared" si="30"/>
        <v>98.20378382342156</v>
      </c>
      <c r="P114" s="8" t="s">
        <v>113</v>
      </c>
      <c r="Q114" s="10">
        <f t="shared" si="34"/>
        <v>27274</v>
      </c>
      <c r="R114" s="10">
        <f t="shared" si="34"/>
        <v>26784.1</v>
      </c>
      <c r="S114" s="10">
        <f t="shared" si="35"/>
        <v>98.20378382342156</v>
      </c>
      <c r="T114" s="45"/>
      <c r="U114" s="45"/>
    </row>
    <row r="115" spans="1:21" ht="80.25" customHeight="1" x14ac:dyDescent="0.25">
      <c r="A115" s="6">
        <v>5</v>
      </c>
      <c r="B115" s="7" t="s">
        <v>21</v>
      </c>
      <c r="C115" s="8" t="s">
        <v>165</v>
      </c>
      <c r="D115" s="42">
        <f>D116+D126+D131+D142</f>
        <v>23436.5</v>
      </c>
      <c r="E115" s="42">
        <f>E116+E126+E131</f>
        <v>23431.300000000003</v>
      </c>
      <c r="F115" s="42">
        <f t="shared" ref="F115:M115" si="36">F116+F126+F131+F142</f>
        <v>4453.2</v>
      </c>
      <c r="G115" s="42">
        <f t="shared" si="36"/>
        <v>4448</v>
      </c>
      <c r="H115" s="42">
        <f t="shared" si="36"/>
        <v>72.3</v>
      </c>
      <c r="I115" s="42">
        <f t="shared" si="36"/>
        <v>72.3</v>
      </c>
      <c r="J115" s="42">
        <f t="shared" si="36"/>
        <v>18911</v>
      </c>
      <c r="K115" s="42">
        <f t="shared" si="36"/>
        <v>18911</v>
      </c>
      <c r="L115" s="42">
        <f t="shared" si="36"/>
        <v>0</v>
      </c>
      <c r="M115" s="42">
        <f t="shared" si="36"/>
        <v>0</v>
      </c>
      <c r="N115" s="43">
        <v>100</v>
      </c>
      <c r="O115" s="43">
        <f t="shared" ref="O115:O122" si="37">E115/D115*100</f>
        <v>99.977812386661853</v>
      </c>
      <c r="P115" s="8" t="s">
        <v>24</v>
      </c>
      <c r="Q115" s="10">
        <v>31</v>
      </c>
      <c r="R115" s="9">
        <v>36.200000000000003</v>
      </c>
      <c r="S115" s="10">
        <f t="shared" ref="S115:S122" si="38">R115/Q115*100</f>
        <v>116.77419354838709</v>
      </c>
      <c r="T115" s="45"/>
      <c r="U115" s="45"/>
    </row>
    <row r="116" spans="1:21" ht="92.25" customHeight="1" x14ac:dyDescent="0.25">
      <c r="A116" s="6" t="s">
        <v>74</v>
      </c>
      <c r="B116" s="7" t="s">
        <v>324</v>
      </c>
      <c r="C116" s="8"/>
      <c r="D116" s="9">
        <f>J116</f>
        <v>8</v>
      </c>
      <c r="E116" s="9">
        <f>G116+I116+K116</f>
        <v>8</v>
      </c>
      <c r="F116" s="9"/>
      <c r="G116" s="9"/>
      <c r="H116" s="9"/>
      <c r="I116" s="9"/>
      <c r="J116" s="9">
        <f>J121</f>
        <v>8</v>
      </c>
      <c r="K116" s="9">
        <f>K121</f>
        <v>8</v>
      </c>
      <c r="L116" s="9"/>
      <c r="M116" s="9"/>
      <c r="N116" s="10"/>
      <c r="O116" s="10">
        <f>K116/J116*100</f>
        <v>100</v>
      </c>
      <c r="P116" s="8" t="s">
        <v>23</v>
      </c>
      <c r="Q116" s="10">
        <v>30.5</v>
      </c>
      <c r="R116" s="9">
        <v>28.1</v>
      </c>
      <c r="S116" s="10">
        <f t="shared" si="38"/>
        <v>92.131147540983619</v>
      </c>
      <c r="T116" s="45"/>
      <c r="U116" s="45"/>
    </row>
    <row r="117" spans="1:21" ht="81" customHeight="1" x14ac:dyDescent="0.25">
      <c r="A117" s="6" t="s">
        <v>75</v>
      </c>
      <c r="B117" s="7" t="s">
        <v>325</v>
      </c>
      <c r="C117" s="8"/>
      <c r="D117" s="9">
        <f>F117+H117+J117+L117</f>
        <v>0</v>
      </c>
      <c r="E117" s="9">
        <v>0</v>
      </c>
      <c r="F117" s="9"/>
      <c r="G117" s="9"/>
      <c r="H117" s="9"/>
      <c r="I117" s="9"/>
      <c r="J117" s="9"/>
      <c r="K117" s="9"/>
      <c r="L117" s="9"/>
      <c r="M117" s="9"/>
      <c r="N117" s="10"/>
      <c r="O117" s="10"/>
      <c r="P117" s="8" t="s">
        <v>25</v>
      </c>
      <c r="Q117" s="10">
        <v>6</v>
      </c>
      <c r="R117" s="10">
        <v>6</v>
      </c>
      <c r="S117" s="10">
        <f t="shared" si="38"/>
        <v>100</v>
      </c>
      <c r="T117" s="45"/>
      <c r="U117" s="45"/>
    </row>
    <row r="118" spans="1:21" ht="74.25" customHeight="1" x14ac:dyDescent="0.25">
      <c r="A118" s="6" t="s">
        <v>115</v>
      </c>
      <c r="B118" s="8" t="s">
        <v>83</v>
      </c>
      <c r="C118" s="8"/>
      <c r="D118" s="9">
        <v>0</v>
      </c>
      <c r="E118" s="9">
        <v>0</v>
      </c>
      <c r="F118" s="9"/>
      <c r="G118" s="9"/>
      <c r="H118" s="9"/>
      <c r="I118" s="9"/>
      <c r="J118" s="9"/>
      <c r="K118" s="9"/>
      <c r="L118" s="9"/>
      <c r="M118" s="9"/>
      <c r="N118" s="10"/>
      <c r="O118" s="10"/>
      <c r="P118" s="8" t="s">
        <v>25</v>
      </c>
      <c r="Q118" s="10">
        <v>6</v>
      </c>
      <c r="R118" s="10">
        <v>6</v>
      </c>
      <c r="S118" s="10">
        <f t="shared" si="38"/>
        <v>100</v>
      </c>
      <c r="T118" s="45"/>
      <c r="U118" s="45"/>
    </row>
    <row r="119" spans="1:21" ht="91.5" customHeight="1" x14ac:dyDescent="0.25">
      <c r="A119" s="6" t="s">
        <v>116</v>
      </c>
      <c r="B119" s="8" t="s">
        <v>76</v>
      </c>
      <c r="C119" s="8"/>
      <c r="D119" s="9">
        <v>0</v>
      </c>
      <c r="E119" s="9">
        <v>0</v>
      </c>
      <c r="F119" s="9"/>
      <c r="G119" s="9"/>
      <c r="H119" s="9"/>
      <c r="I119" s="9"/>
      <c r="J119" s="9"/>
      <c r="K119" s="9"/>
      <c r="L119" s="9"/>
      <c r="M119" s="9"/>
      <c r="N119" s="10"/>
      <c r="O119" s="10"/>
      <c r="P119" s="8" t="s">
        <v>45</v>
      </c>
      <c r="Q119" s="10" t="s">
        <v>46</v>
      </c>
      <c r="R119" s="10" t="s">
        <v>46</v>
      </c>
      <c r="S119" s="10">
        <v>100</v>
      </c>
      <c r="T119" s="45"/>
      <c r="U119" s="45"/>
    </row>
    <row r="120" spans="1:21" ht="105.95" customHeight="1" x14ac:dyDescent="0.25">
      <c r="A120" s="6" t="s">
        <v>117</v>
      </c>
      <c r="B120" s="8" t="s">
        <v>77</v>
      </c>
      <c r="C120" s="8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10"/>
      <c r="O120" s="10"/>
      <c r="P120" s="8" t="s">
        <v>45</v>
      </c>
      <c r="Q120" s="10" t="s">
        <v>46</v>
      </c>
      <c r="R120" s="10" t="s">
        <v>46</v>
      </c>
      <c r="S120" s="10">
        <v>100</v>
      </c>
      <c r="T120" s="45"/>
      <c r="U120" s="45"/>
    </row>
    <row r="121" spans="1:21" ht="45" customHeight="1" x14ac:dyDescent="0.25">
      <c r="A121" s="6" t="s">
        <v>78</v>
      </c>
      <c r="B121" s="7" t="s">
        <v>326</v>
      </c>
      <c r="C121" s="8"/>
      <c r="D121" s="9">
        <f>J121</f>
        <v>8</v>
      </c>
      <c r="E121" s="9">
        <f>G121+I121+K121</f>
        <v>8</v>
      </c>
      <c r="F121" s="9"/>
      <c r="G121" s="9"/>
      <c r="H121" s="9"/>
      <c r="I121" s="9"/>
      <c r="J121" s="9">
        <f>J122</f>
        <v>8</v>
      </c>
      <c r="K121" s="9">
        <f>K122</f>
        <v>8</v>
      </c>
      <c r="L121" s="9"/>
      <c r="M121" s="9"/>
      <c r="N121" s="10">
        <v>100</v>
      </c>
      <c r="O121" s="10">
        <v>100</v>
      </c>
      <c r="P121" s="8" t="s">
        <v>26</v>
      </c>
      <c r="Q121" s="129">
        <v>6</v>
      </c>
      <c r="R121" s="129">
        <v>6</v>
      </c>
      <c r="S121" s="10">
        <f t="shared" si="38"/>
        <v>100</v>
      </c>
      <c r="T121" s="45"/>
      <c r="U121" s="45"/>
    </row>
    <row r="122" spans="1:21" ht="157.5" x14ac:dyDescent="0.25">
      <c r="A122" s="6" t="s">
        <v>118</v>
      </c>
      <c r="B122" s="75" t="s">
        <v>79</v>
      </c>
      <c r="C122" s="8"/>
      <c r="D122" s="9">
        <f>J122</f>
        <v>8</v>
      </c>
      <c r="E122" s="9">
        <f>G122+I122+K122</f>
        <v>8</v>
      </c>
      <c r="F122" s="9"/>
      <c r="G122" s="9"/>
      <c r="H122" s="9"/>
      <c r="I122" s="9"/>
      <c r="J122" s="9">
        <v>8</v>
      </c>
      <c r="K122" s="9">
        <v>8</v>
      </c>
      <c r="L122" s="9"/>
      <c r="M122" s="9"/>
      <c r="N122" s="10">
        <v>100</v>
      </c>
      <c r="O122" s="10">
        <f t="shared" si="37"/>
        <v>100</v>
      </c>
      <c r="P122" s="8" t="s">
        <v>26</v>
      </c>
      <c r="Q122" s="129">
        <v>6</v>
      </c>
      <c r="R122" s="129">
        <v>6</v>
      </c>
      <c r="S122" s="10">
        <f t="shared" si="38"/>
        <v>100</v>
      </c>
      <c r="T122" s="45"/>
      <c r="U122" s="45"/>
    </row>
    <row r="123" spans="1:21" ht="189" x14ac:dyDescent="0.25">
      <c r="A123" s="6" t="s">
        <v>119</v>
      </c>
      <c r="B123" s="75" t="s">
        <v>84</v>
      </c>
      <c r="C123" s="8"/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10"/>
      <c r="O123" s="10"/>
      <c r="P123" s="8" t="s">
        <v>47</v>
      </c>
      <c r="Q123" s="10" t="s">
        <v>46</v>
      </c>
      <c r="R123" s="10" t="s">
        <v>46</v>
      </c>
      <c r="S123" s="10">
        <v>100</v>
      </c>
      <c r="T123" s="45"/>
      <c r="U123" s="45"/>
    </row>
    <row r="124" spans="1:21" ht="47.25" x14ac:dyDescent="0.25">
      <c r="A124" s="6" t="s">
        <v>120</v>
      </c>
      <c r="B124" s="75" t="s">
        <v>80</v>
      </c>
      <c r="C124" s="8"/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10"/>
      <c r="O124" s="10"/>
      <c r="P124" s="8" t="s">
        <v>48</v>
      </c>
      <c r="Q124" s="10" t="s">
        <v>46</v>
      </c>
      <c r="R124" s="10" t="s">
        <v>46</v>
      </c>
      <c r="S124" s="10">
        <v>100</v>
      </c>
      <c r="T124" s="45"/>
      <c r="U124" s="45"/>
    </row>
    <row r="125" spans="1:21" ht="42" customHeight="1" x14ac:dyDescent="0.25">
      <c r="A125" s="6" t="s">
        <v>81</v>
      </c>
      <c r="B125" s="7" t="s">
        <v>327</v>
      </c>
      <c r="C125" s="8"/>
      <c r="D125" s="9">
        <f>F125+H125+J125+L125</f>
        <v>0</v>
      </c>
      <c r="E125" s="9"/>
      <c r="F125" s="9"/>
      <c r="G125" s="9"/>
      <c r="H125" s="9"/>
      <c r="I125" s="9"/>
      <c r="J125" s="9"/>
      <c r="K125" s="9"/>
      <c r="L125" s="9"/>
      <c r="M125" s="9"/>
      <c r="N125" s="10"/>
      <c r="O125" s="10"/>
      <c r="P125" s="8" t="s">
        <v>45</v>
      </c>
      <c r="Q125" s="10" t="s">
        <v>46</v>
      </c>
      <c r="R125" s="10" t="s">
        <v>46</v>
      </c>
      <c r="S125" s="10">
        <v>100</v>
      </c>
      <c r="T125" s="45"/>
      <c r="U125" s="45"/>
    </row>
    <row r="126" spans="1:21" ht="54" customHeight="1" x14ac:dyDescent="0.25">
      <c r="A126" s="6" t="s">
        <v>82</v>
      </c>
      <c r="B126" s="61" t="s">
        <v>133</v>
      </c>
      <c r="C126" s="86"/>
      <c r="D126" s="77">
        <f>D127+D128+D129+D130</f>
        <v>17693.5</v>
      </c>
      <c r="E126" s="77">
        <f t="shared" ref="E126:N126" si="39">E127+E128+E129+E130</f>
        <v>17688.300000000003</v>
      </c>
      <c r="F126" s="77">
        <f t="shared" si="39"/>
        <v>4453.2</v>
      </c>
      <c r="G126" s="77">
        <f t="shared" si="39"/>
        <v>4448</v>
      </c>
      <c r="H126" s="77">
        <f t="shared" si="39"/>
        <v>72.3</v>
      </c>
      <c r="I126" s="77">
        <f t="shared" si="39"/>
        <v>72.3</v>
      </c>
      <c r="J126" s="77">
        <f t="shared" si="39"/>
        <v>13168</v>
      </c>
      <c r="K126" s="77">
        <f t="shared" si="39"/>
        <v>13168</v>
      </c>
      <c r="L126" s="77">
        <f t="shared" si="39"/>
        <v>0</v>
      </c>
      <c r="M126" s="77">
        <f t="shared" si="39"/>
        <v>0</v>
      </c>
      <c r="N126" s="77">
        <v>100</v>
      </c>
      <c r="O126" s="88">
        <f>E126/D126*100</f>
        <v>99.970610676237044</v>
      </c>
      <c r="P126" s="4"/>
      <c r="Q126" s="4"/>
      <c r="R126" s="4"/>
      <c r="S126" s="5"/>
      <c r="T126" s="45"/>
      <c r="U126" s="45"/>
    </row>
    <row r="127" spans="1:21" ht="65.25" customHeight="1" x14ac:dyDescent="0.25">
      <c r="A127" s="6" t="s">
        <v>85</v>
      </c>
      <c r="B127" s="75" t="s">
        <v>134</v>
      </c>
      <c r="C127" s="76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5"/>
      <c r="O127" s="62"/>
      <c r="P127" s="3"/>
      <c r="Q127" s="3"/>
      <c r="R127" s="3"/>
      <c r="S127" s="5"/>
      <c r="T127" s="45"/>
      <c r="U127" s="45"/>
    </row>
    <row r="128" spans="1:21" ht="173.25" x14ac:dyDescent="0.25">
      <c r="A128" s="6" t="s">
        <v>86</v>
      </c>
      <c r="B128" s="61" t="s">
        <v>178</v>
      </c>
      <c r="C128" s="76"/>
      <c r="D128" s="86">
        <f>F128+H128+J128+L128</f>
        <v>4857</v>
      </c>
      <c r="E128" s="86">
        <f>SUM(G128+I128+K128+M128)</f>
        <v>4857</v>
      </c>
      <c r="F128" s="86">
        <v>3544.6</v>
      </c>
      <c r="G128" s="86">
        <v>3544.6</v>
      </c>
      <c r="H128" s="86">
        <v>72.3</v>
      </c>
      <c r="I128" s="86">
        <v>72.3</v>
      </c>
      <c r="J128" s="86">
        <v>1240.0999999999999</v>
      </c>
      <c r="K128" s="86">
        <v>1240.0999999999999</v>
      </c>
      <c r="L128" s="86">
        <v>0</v>
      </c>
      <c r="M128" s="86">
        <v>0</v>
      </c>
      <c r="N128" s="75">
        <v>100</v>
      </c>
      <c r="O128" s="62">
        <f t="shared" ref="O128" si="40">QUOTIENT(E128*100,D128)</f>
        <v>100</v>
      </c>
      <c r="P128" s="3" t="s">
        <v>371</v>
      </c>
      <c r="Q128" s="3">
        <v>4</v>
      </c>
      <c r="R128" s="3">
        <v>2</v>
      </c>
      <c r="S128" s="5">
        <v>50</v>
      </c>
      <c r="T128" s="45"/>
      <c r="U128" s="45"/>
    </row>
    <row r="129" spans="1:21" ht="141.75" x14ac:dyDescent="0.25">
      <c r="A129" s="6" t="s">
        <v>123</v>
      </c>
      <c r="B129" s="75" t="s">
        <v>135</v>
      </c>
      <c r="C129" s="76"/>
      <c r="D129" s="89">
        <f>F129+H129+J129+L129</f>
        <v>11927.9</v>
      </c>
      <c r="E129" s="89">
        <f>K129+M129+I129</f>
        <v>11927.9</v>
      </c>
      <c r="F129" s="89">
        <v>0</v>
      </c>
      <c r="G129" s="89">
        <v>0</v>
      </c>
      <c r="H129" s="89">
        <v>0</v>
      </c>
      <c r="I129" s="89">
        <v>0</v>
      </c>
      <c r="J129" s="89">
        <v>11927.9</v>
      </c>
      <c r="K129" s="89">
        <v>11927.9</v>
      </c>
      <c r="L129" s="89">
        <v>0</v>
      </c>
      <c r="M129" s="76">
        <v>0</v>
      </c>
      <c r="N129" s="75">
        <v>100</v>
      </c>
      <c r="O129" s="62">
        <f t="shared" ref="O129:O130" si="41">QUOTIENT(E129*100,D129)</f>
        <v>100</v>
      </c>
      <c r="P129" s="75" t="s">
        <v>49</v>
      </c>
      <c r="Q129" s="90">
        <f>D129</f>
        <v>11927.9</v>
      </c>
      <c r="R129" s="90">
        <f>E129</f>
        <v>11927.9</v>
      </c>
      <c r="S129" s="130">
        <f t="shared" ref="S129" si="42">QUOTIENT(R129*100,Q129)</f>
        <v>100</v>
      </c>
      <c r="T129" s="45"/>
      <c r="U129" s="45"/>
    </row>
    <row r="130" spans="1:21" ht="126" x14ac:dyDescent="0.25">
      <c r="A130" s="6" t="s">
        <v>156</v>
      </c>
      <c r="B130" s="75" t="s">
        <v>179</v>
      </c>
      <c r="C130" s="76"/>
      <c r="D130" s="89">
        <f>F130+H130+J130+L130</f>
        <v>908.6</v>
      </c>
      <c r="E130" s="89">
        <f>K130+M130+I130+G130</f>
        <v>903.4</v>
      </c>
      <c r="F130" s="89">
        <v>908.6</v>
      </c>
      <c r="G130" s="89">
        <v>903.4</v>
      </c>
      <c r="H130" s="89">
        <v>0</v>
      </c>
      <c r="I130" s="89">
        <v>0</v>
      </c>
      <c r="J130" s="89">
        <v>0</v>
      </c>
      <c r="K130" s="89">
        <v>0</v>
      </c>
      <c r="L130" s="89">
        <v>0</v>
      </c>
      <c r="M130" s="76">
        <v>0</v>
      </c>
      <c r="N130" s="75">
        <v>100</v>
      </c>
      <c r="O130" s="62">
        <f t="shared" si="41"/>
        <v>99</v>
      </c>
      <c r="P130" s="75"/>
      <c r="Q130" s="75"/>
      <c r="R130" s="75"/>
      <c r="S130" s="130"/>
      <c r="T130" s="45"/>
      <c r="U130" s="45"/>
    </row>
    <row r="131" spans="1:21" ht="63" x14ac:dyDescent="0.25">
      <c r="A131" s="6" t="s">
        <v>87</v>
      </c>
      <c r="B131" s="7" t="s">
        <v>328</v>
      </c>
      <c r="C131" s="8"/>
      <c r="D131" s="9">
        <f t="shared" ref="D131:M131" si="43">D132+D137+D141</f>
        <v>5735</v>
      </c>
      <c r="E131" s="9">
        <f t="shared" si="43"/>
        <v>5735</v>
      </c>
      <c r="F131" s="9">
        <f t="shared" si="43"/>
        <v>0</v>
      </c>
      <c r="G131" s="9">
        <f t="shared" si="43"/>
        <v>0</v>
      </c>
      <c r="H131" s="9">
        <f t="shared" si="43"/>
        <v>0</v>
      </c>
      <c r="I131" s="9">
        <f t="shared" si="43"/>
        <v>0</v>
      </c>
      <c r="J131" s="9">
        <f>J132+J137+J141</f>
        <v>5735</v>
      </c>
      <c r="K131" s="9">
        <f>K141+K137</f>
        <v>5735</v>
      </c>
      <c r="L131" s="9">
        <f t="shared" si="43"/>
        <v>0</v>
      </c>
      <c r="M131" s="9">
        <f t="shared" si="43"/>
        <v>0</v>
      </c>
      <c r="N131" s="10">
        <v>100</v>
      </c>
      <c r="O131" s="10">
        <f t="shared" ref="O131:O141" si="44">E131/D131*100</f>
        <v>100</v>
      </c>
      <c r="P131" s="8"/>
      <c r="Q131" s="10"/>
      <c r="R131" s="10"/>
      <c r="S131" s="10"/>
      <c r="T131" s="45"/>
      <c r="U131" s="45"/>
    </row>
    <row r="132" spans="1:21" ht="94.5" x14ac:dyDescent="0.25">
      <c r="A132" s="6" t="s">
        <v>88</v>
      </c>
      <c r="B132" s="7" t="s">
        <v>329</v>
      </c>
      <c r="C132" s="8"/>
      <c r="D132" s="9">
        <f t="shared" ref="D132:D142" si="45">F132+H132+J132+L132</f>
        <v>0</v>
      </c>
      <c r="E132" s="9"/>
      <c r="F132" s="9"/>
      <c r="G132" s="9"/>
      <c r="H132" s="9"/>
      <c r="I132" s="9"/>
      <c r="J132" s="9"/>
      <c r="K132" s="9"/>
      <c r="L132" s="9"/>
      <c r="M132" s="9"/>
      <c r="N132" s="10"/>
      <c r="O132" s="10"/>
      <c r="P132" s="8" t="s">
        <v>51</v>
      </c>
      <c r="Q132" s="10">
        <v>6500</v>
      </c>
      <c r="R132" s="10">
        <v>10400</v>
      </c>
      <c r="S132" s="10">
        <f t="shared" ref="S132:S171" si="46">R132/Q132*100</f>
        <v>160</v>
      </c>
      <c r="T132" s="45"/>
      <c r="U132" s="45"/>
    </row>
    <row r="133" spans="1:21" ht="157.5" x14ac:dyDescent="0.25">
      <c r="A133" s="6" t="s">
        <v>124</v>
      </c>
      <c r="B133" s="8" t="s">
        <v>89</v>
      </c>
      <c r="C133" s="8"/>
      <c r="D133" s="9">
        <v>0</v>
      </c>
      <c r="E133" s="9"/>
      <c r="F133" s="9"/>
      <c r="G133" s="9"/>
      <c r="H133" s="9"/>
      <c r="I133" s="9"/>
      <c r="J133" s="9"/>
      <c r="K133" s="9"/>
      <c r="L133" s="9"/>
      <c r="M133" s="9"/>
      <c r="N133" s="10"/>
      <c r="O133" s="10"/>
      <c r="P133" s="8" t="s">
        <v>52</v>
      </c>
      <c r="Q133" s="10" t="s">
        <v>46</v>
      </c>
      <c r="R133" s="10" t="s">
        <v>46</v>
      </c>
      <c r="S133" s="10">
        <v>100</v>
      </c>
      <c r="T133" s="45"/>
      <c r="U133" s="45"/>
    </row>
    <row r="134" spans="1:21" ht="110.25" x14ac:dyDescent="0.25">
      <c r="A134" s="6" t="s">
        <v>125</v>
      </c>
      <c r="B134" s="8" t="s">
        <v>96</v>
      </c>
      <c r="C134" s="8"/>
      <c r="D134" s="9">
        <v>0</v>
      </c>
      <c r="E134" s="9"/>
      <c r="F134" s="9"/>
      <c r="G134" s="9"/>
      <c r="H134" s="9"/>
      <c r="I134" s="9"/>
      <c r="J134" s="9"/>
      <c r="K134" s="9"/>
      <c r="L134" s="9"/>
      <c r="M134" s="9"/>
      <c r="N134" s="10"/>
      <c r="O134" s="10"/>
      <c r="P134" s="8" t="s">
        <v>53</v>
      </c>
      <c r="Q134" s="10" t="s">
        <v>46</v>
      </c>
      <c r="R134" s="10" t="s">
        <v>46</v>
      </c>
      <c r="S134" s="10">
        <v>100</v>
      </c>
      <c r="T134" s="45"/>
      <c r="U134" s="45"/>
    </row>
    <row r="135" spans="1:21" ht="126" x14ac:dyDescent="0.25">
      <c r="A135" s="6" t="s">
        <v>126</v>
      </c>
      <c r="B135" s="8" t="s">
        <v>97</v>
      </c>
      <c r="C135" s="8"/>
      <c r="D135" s="9">
        <v>0</v>
      </c>
      <c r="E135" s="9"/>
      <c r="F135" s="9"/>
      <c r="G135" s="9"/>
      <c r="H135" s="9"/>
      <c r="I135" s="9"/>
      <c r="J135" s="9"/>
      <c r="K135" s="9"/>
      <c r="L135" s="9"/>
      <c r="M135" s="9"/>
      <c r="N135" s="10"/>
      <c r="O135" s="10"/>
      <c r="P135" s="8" t="s">
        <v>54</v>
      </c>
      <c r="Q135" s="10">
        <v>4</v>
      </c>
      <c r="R135" s="10">
        <v>3</v>
      </c>
      <c r="S135" s="10">
        <f t="shared" si="46"/>
        <v>75</v>
      </c>
      <c r="T135" s="45"/>
      <c r="U135" s="45"/>
    </row>
    <row r="136" spans="1:21" ht="69.75" customHeight="1" x14ac:dyDescent="0.25">
      <c r="A136" s="6" t="s">
        <v>127</v>
      </c>
      <c r="B136" s="8" t="s">
        <v>91</v>
      </c>
      <c r="C136" s="8"/>
      <c r="D136" s="9">
        <v>0</v>
      </c>
      <c r="E136" s="9"/>
      <c r="F136" s="9"/>
      <c r="G136" s="9"/>
      <c r="H136" s="9"/>
      <c r="I136" s="9"/>
      <c r="J136" s="9"/>
      <c r="K136" s="9"/>
      <c r="L136" s="9"/>
      <c r="M136" s="9"/>
      <c r="N136" s="10"/>
      <c r="O136" s="10"/>
      <c r="P136" s="8" t="s">
        <v>51</v>
      </c>
      <c r="Q136" s="10">
        <v>6500</v>
      </c>
      <c r="R136" s="10">
        <v>10400</v>
      </c>
      <c r="S136" s="10">
        <f t="shared" si="46"/>
        <v>160</v>
      </c>
      <c r="T136" s="45"/>
      <c r="U136" s="45"/>
    </row>
    <row r="137" spans="1:21" ht="126" x14ac:dyDescent="0.25">
      <c r="A137" s="6" t="s">
        <v>90</v>
      </c>
      <c r="B137" s="7" t="s">
        <v>330</v>
      </c>
      <c r="C137" s="8"/>
      <c r="D137" s="9">
        <f>F137+H137+J137+L137</f>
        <v>5707.4</v>
      </c>
      <c r="E137" s="9">
        <f>M137+K137</f>
        <v>5707.4</v>
      </c>
      <c r="F137" s="9">
        <f>F138+F139+F140</f>
        <v>0</v>
      </c>
      <c r="G137" s="9">
        <f t="shared" ref="G137:I137" si="47">G138+G139+G140</f>
        <v>0</v>
      </c>
      <c r="H137" s="9">
        <f t="shared" si="47"/>
        <v>0</v>
      </c>
      <c r="I137" s="9">
        <f t="shared" si="47"/>
        <v>0</v>
      </c>
      <c r="J137" s="9">
        <v>5707.4</v>
      </c>
      <c r="K137" s="9">
        <v>5707.4</v>
      </c>
      <c r="L137" s="9">
        <v>0</v>
      </c>
      <c r="M137" s="9">
        <v>0</v>
      </c>
      <c r="N137" s="10">
        <v>100</v>
      </c>
      <c r="O137" s="10">
        <f t="shared" si="44"/>
        <v>100</v>
      </c>
      <c r="P137" s="8" t="s">
        <v>55</v>
      </c>
      <c r="Q137" s="10">
        <v>7</v>
      </c>
      <c r="R137" s="10">
        <v>8</v>
      </c>
      <c r="S137" s="10">
        <f t="shared" si="46"/>
        <v>114.28571428571428</v>
      </c>
      <c r="T137" s="45"/>
      <c r="U137" s="45"/>
    </row>
    <row r="138" spans="1:21" ht="69" customHeight="1" x14ac:dyDescent="0.25">
      <c r="A138" s="6" t="s">
        <v>128</v>
      </c>
      <c r="B138" s="8" t="s">
        <v>92</v>
      </c>
      <c r="C138" s="8"/>
      <c r="D138" s="9">
        <f>L138</f>
        <v>0</v>
      </c>
      <c r="E138" s="9">
        <f>M138</f>
        <v>0</v>
      </c>
      <c r="F138" s="9"/>
      <c r="G138" s="9"/>
      <c r="H138" s="9"/>
      <c r="I138" s="9"/>
      <c r="J138" s="9"/>
      <c r="K138" s="9"/>
      <c r="L138" s="9">
        <v>0</v>
      </c>
      <c r="M138" s="9">
        <v>0</v>
      </c>
      <c r="N138" s="10"/>
      <c r="O138" s="10"/>
      <c r="P138" s="8" t="s">
        <v>56</v>
      </c>
      <c r="Q138" s="10">
        <v>38</v>
      </c>
      <c r="R138" s="10">
        <v>36</v>
      </c>
      <c r="S138" s="10">
        <f t="shared" si="46"/>
        <v>94.73684210526315</v>
      </c>
      <c r="T138" s="45"/>
      <c r="U138" s="45"/>
    </row>
    <row r="139" spans="1:21" ht="144.6" customHeight="1" x14ac:dyDescent="0.25">
      <c r="A139" s="6" t="s">
        <v>121</v>
      </c>
      <c r="B139" s="8" t="s">
        <v>93</v>
      </c>
      <c r="C139" s="8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10"/>
      <c r="O139" s="10"/>
      <c r="P139" s="8" t="s">
        <v>50</v>
      </c>
      <c r="Q139" s="10"/>
      <c r="R139" s="10"/>
      <c r="S139" s="10"/>
      <c r="T139" s="45"/>
      <c r="U139" s="45"/>
    </row>
    <row r="140" spans="1:21" ht="33" customHeight="1" x14ac:dyDescent="0.25">
      <c r="A140" s="6" t="s">
        <v>122</v>
      </c>
      <c r="B140" s="8" t="s">
        <v>94</v>
      </c>
      <c r="C140" s="8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10"/>
      <c r="O140" s="10"/>
      <c r="P140" s="2"/>
      <c r="Q140" s="1"/>
      <c r="R140" s="1"/>
      <c r="S140" s="1"/>
      <c r="T140" s="45"/>
      <c r="U140" s="45"/>
    </row>
    <row r="141" spans="1:21" ht="117.6" customHeight="1" x14ac:dyDescent="0.25">
      <c r="A141" s="6" t="s">
        <v>95</v>
      </c>
      <c r="B141" s="7" t="s">
        <v>331</v>
      </c>
      <c r="C141" s="8"/>
      <c r="D141" s="9">
        <f>J141</f>
        <v>27.6</v>
      </c>
      <c r="E141" s="9">
        <f>K141</f>
        <v>27.6</v>
      </c>
      <c r="F141" s="9"/>
      <c r="G141" s="9"/>
      <c r="H141" s="9"/>
      <c r="I141" s="9"/>
      <c r="J141" s="9">
        <v>27.6</v>
      </c>
      <c r="K141" s="9">
        <v>27.6</v>
      </c>
      <c r="L141" s="9">
        <v>0</v>
      </c>
      <c r="M141" s="9">
        <v>0</v>
      </c>
      <c r="N141" s="10">
        <v>100</v>
      </c>
      <c r="O141" s="10">
        <f t="shared" si="44"/>
        <v>100</v>
      </c>
      <c r="P141" s="8" t="s">
        <v>57</v>
      </c>
      <c r="Q141" s="10">
        <v>4</v>
      </c>
      <c r="R141" s="10">
        <v>4</v>
      </c>
      <c r="S141" s="10">
        <f t="shared" si="46"/>
        <v>100</v>
      </c>
      <c r="T141" s="45"/>
      <c r="U141" s="45"/>
    </row>
    <row r="142" spans="1:21" ht="204.75" x14ac:dyDescent="0.25">
      <c r="A142" s="6" t="s">
        <v>129</v>
      </c>
      <c r="B142" s="7" t="s">
        <v>22</v>
      </c>
      <c r="C142" s="8"/>
      <c r="D142" s="9">
        <f t="shared" si="45"/>
        <v>0</v>
      </c>
      <c r="E142" s="9">
        <v>0</v>
      </c>
      <c r="F142" s="9"/>
      <c r="G142" s="9"/>
      <c r="H142" s="9"/>
      <c r="I142" s="9"/>
      <c r="J142" s="9"/>
      <c r="K142" s="9"/>
      <c r="L142" s="9"/>
      <c r="M142" s="9"/>
      <c r="N142" s="10"/>
      <c r="O142" s="10"/>
      <c r="P142" s="8" t="s">
        <v>58</v>
      </c>
      <c r="Q142" s="10">
        <v>80</v>
      </c>
      <c r="R142" s="10">
        <v>100</v>
      </c>
      <c r="S142" s="10">
        <f t="shared" si="46"/>
        <v>125</v>
      </c>
      <c r="T142" s="45"/>
      <c r="U142" s="45"/>
    </row>
    <row r="143" spans="1:21" ht="144" customHeight="1" x14ac:dyDescent="0.25">
      <c r="A143" s="6">
        <v>6</v>
      </c>
      <c r="B143" s="7" t="s">
        <v>175</v>
      </c>
      <c r="C143" s="8" t="s">
        <v>316</v>
      </c>
      <c r="D143" s="131">
        <f>D144+D148+D159</f>
        <v>269693.7</v>
      </c>
      <c r="E143" s="131">
        <f>E144+E148+E159</f>
        <v>268257.90000000002</v>
      </c>
      <c r="F143" s="131">
        <f t="shared" ref="F143:M143" si="48">F144+F148+F159</f>
        <v>66776.100000000006</v>
      </c>
      <c r="G143" s="131">
        <f t="shared" si="48"/>
        <v>66776.100000000006</v>
      </c>
      <c r="H143" s="131">
        <f>H144+H148+H159</f>
        <v>66115.199999999997</v>
      </c>
      <c r="I143" s="131">
        <f t="shared" si="48"/>
        <v>64679.4</v>
      </c>
      <c r="J143" s="131">
        <f t="shared" si="48"/>
        <v>136802.4</v>
      </c>
      <c r="K143" s="131">
        <f t="shared" si="48"/>
        <v>136802.4</v>
      </c>
      <c r="L143" s="131">
        <f t="shared" si="48"/>
        <v>0</v>
      </c>
      <c r="M143" s="131">
        <f t="shared" si="48"/>
        <v>0</v>
      </c>
      <c r="N143" s="43">
        <v>100</v>
      </c>
      <c r="O143" s="43">
        <f t="shared" ref="O143:O156" si="49">E143/D143*100</f>
        <v>99.467618264720315</v>
      </c>
      <c r="P143" s="7"/>
      <c r="Q143" s="43"/>
      <c r="R143" s="43"/>
      <c r="S143" s="43"/>
      <c r="T143" s="45"/>
      <c r="U143" s="45"/>
    </row>
    <row r="144" spans="1:21" ht="171.6" customHeight="1" x14ac:dyDescent="0.25">
      <c r="A144" s="6" t="s">
        <v>98</v>
      </c>
      <c r="B144" s="7" t="s">
        <v>332</v>
      </c>
      <c r="C144" s="8"/>
      <c r="D144" s="132">
        <f>J144+F144+H144</f>
        <v>63859.6</v>
      </c>
      <c r="E144" s="132">
        <f>K144+G144+I144</f>
        <v>63859.6</v>
      </c>
      <c r="F144" s="131">
        <f>F145+F146+F147</f>
        <v>0</v>
      </c>
      <c r="G144" s="131">
        <f t="shared" ref="G144:M144" si="50">G145+G146+G147</f>
        <v>0</v>
      </c>
      <c r="H144" s="131">
        <f>H145+H146+H147</f>
        <v>15784.1</v>
      </c>
      <c r="I144" s="131">
        <f t="shared" si="50"/>
        <v>15784.1</v>
      </c>
      <c r="J144" s="131">
        <f t="shared" si="50"/>
        <v>48075.5</v>
      </c>
      <c r="K144" s="131">
        <f t="shared" si="50"/>
        <v>48075.5</v>
      </c>
      <c r="L144" s="131">
        <f t="shared" si="50"/>
        <v>0</v>
      </c>
      <c r="M144" s="131">
        <f t="shared" si="50"/>
        <v>0</v>
      </c>
      <c r="N144" s="43">
        <v>100</v>
      </c>
      <c r="O144" s="43">
        <f t="shared" si="49"/>
        <v>100</v>
      </c>
      <c r="P144" s="7"/>
      <c r="Q144" s="43"/>
      <c r="R144" s="43"/>
      <c r="S144" s="43"/>
      <c r="T144" s="45"/>
      <c r="U144" s="45"/>
    </row>
    <row r="145" spans="1:21" ht="171.6" customHeight="1" x14ac:dyDescent="0.25">
      <c r="A145" s="6" t="s">
        <v>99</v>
      </c>
      <c r="B145" s="8" t="s">
        <v>333</v>
      </c>
      <c r="C145" s="8"/>
      <c r="D145" s="132">
        <f>J145+F145+H145</f>
        <v>2539.3000000000002</v>
      </c>
      <c r="E145" s="132">
        <f>K145+G145+I145</f>
        <v>2539.3000000000002</v>
      </c>
      <c r="F145" s="132"/>
      <c r="G145" s="132"/>
      <c r="H145" s="132"/>
      <c r="I145" s="132"/>
      <c r="J145" s="132">
        <v>2539.3000000000002</v>
      </c>
      <c r="K145" s="132">
        <v>2539.3000000000002</v>
      </c>
      <c r="L145" s="132"/>
      <c r="M145" s="132"/>
      <c r="N145" s="10">
        <v>100</v>
      </c>
      <c r="O145" s="10">
        <f>E145/D145*100</f>
        <v>100</v>
      </c>
      <c r="P145" s="8" t="s">
        <v>59</v>
      </c>
      <c r="Q145" s="10">
        <v>0</v>
      </c>
      <c r="R145" s="10">
        <v>0</v>
      </c>
      <c r="S145" s="10">
        <v>0</v>
      </c>
      <c r="T145" s="45"/>
      <c r="U145" s="45"/>
    </row>
    <row r="146" spans="1:21" ht="171.6" customHeight="1" x14ac:dyDescent="0.25">
      <c r="A146" s="6" t="s">
        <v>100</v>
      </c>
      <c r="B146" s="8" t="s">
        <v>334</v>
      </c>
      <c r="C146" s="8"/>
      <c r="D146" s="132">
        <f>J146+F146+H146</f>
        <v>47771.1</v>
      </c>
      <c r="E146" s="132">
        <f t="shared" ref="E146:E147" si="51">K146+G146+I146</f>
        <v>47771.1</v>
      </c>
      <c r="F146" s="132"/>
      <c r="G146" s="132"/>
      <c r="H146" s="132">
        <v>15344</v>
      </c>
      <c r="I146" s="132">
        <v>15344</v>
      </c>
      <c r="J146" s="132">
        <v>32427.1</v>
      </c>
      <c r="K146" s="132">
        <v>32427.1</v>
      </c>
      <c r="L146" s="132"/>
      <c r="M146" s="132"/>
      <c r="N146" s="10">
        <v>100</v>
      </c>
      <c r="O146" s="10">
        <f>E146/D146*100</f>
        <v>100</v>
      </c>
      <c r="P146" s="8" t="s">
        <v>60</v>
      </c>
      <c r="Q146" s="10">
        <v>3</v>
      </c>
      <c r="R146" s="10">
        <v>2.67</v>
      </c>
      <c r="S146" s="10">
        <f t="shared" ref="S146:S153" si="52">R146/Q146*100</f>
        <v>89</v>
      </c>
      <c r="T146" s="45"/>
      <c r="U146" s="45"/>
    </row>
    <row r="147" spans="1:21" ht="171.6" customHeight="1" x14ac:dyDescent="0.25">
      <c r="A147" s="6" t="s">
        <v>101</v>
      </c>
      <c r="B147" s="8" t="s">
        <v>335</v>
      </c>
      <c r="C147" s="8"/>
      <c r="D147" s="132">
        <f t="shared" ref="D147" si="53">J147+F147+H147</f>
        <v>13549.2</v>
      </c>
      <c r="E147" s="132">
        <f t="shared" si="51"/>
        <v>13549.2</v>
      </c>
      <c r="F147" s="132"/>
      <c r="G147" s="132"/>
      <c r="H147" s="132">
        <v>440.1</v>
      </c>
      <c r="I147" s="132">
        <v>440.1</v>
      </c>
      <c r="J147" s="132">
        <v>13109.1</v>
      </c>
      <c r="K147" s="132">
        <v>13109.1</v>
      </c>
      <c r="L147" s="132"/>
      <c r="M147" s="132"/>
      <c r="N147" s="10">
        <v>100</v>
      </c>
      <c r="O147" s="10">
        <f t="shared" si="49"/>
        <v>100</v>
      </c>
      <c r="P147" s="8" t="s">
        <v>61</v>
      </c>
      <c r="Q147" s="10" t="s">
        <v>46</v>
      </c>
      <c r="R147" s="10" t="s">
        <v>46</v>
      </c>
      <c r="S147" s="10">
        <v>100</v>
      </c>
      <c r="T147" s="45"/>
      <c r="U147" s="45"/>
    </row>
    <row r="148" spans="1:21" ht="171.6" customHeight="1" x14ac:dyDescent="0.25">
      <c r="A148" s="6" t="s">
        <v>102</v>
      </c>
      <c r="B148" s="8" t="s">
        <v>336</v>
      </c>
      <c r="C148" s="8"/>
      <c r="D148" s="131">
        <f t="shared" ref="D148" si="54">D149+D150+D151+D152+D153+D154+D155+D156+D157+D158</f>
        <v>177861.8</v>
      </c>
      <c r="E148" s="131">
        <f>E149+E150+E151+E152+E153+E154+E155+E156+E157+E158</f>
        <v>176426</v>
      </c>
      <c r="F148" s="131">
        <f t="shared" ref="F148:M148" si="55">F149+F150+F151+F152+F153+F154+F155+F156+F157+F158</f>
        <v>66776.100000000006</v>
      </c>
      <c r="G148" s="131">
        <f t="shared" si="55"/>
        <v>66776.100000000006</v>
      </c>
      <c r="H148" s="131">
        <f t="shared" si="55"/>
        <v>50331.1</v>
      </c>
      <c r="I148" s="131">
        <f t="shared" si="55"/>
        <v>48895.3</v>
      </c>
      <c r="J148" s="131">
        <f t="shared" si="55"/>
        <v>60754.600000000006</v>
      </c>
      <c r="K148" s="131">
        <f t="shared" si="55"/>
        <v>60754.600000000006</v>
      </c>
      <c r="L148" s="131">
        <f t="shared" si="55"/>
        <v>0</v>
      </c>
      <c r="M148" s="131">
        <f t="shared" si="55"/>
        <v>0</v>
      </c>
      <c r="N148" s="43">
        <v>100</v>
      </c>
      <c r="O148" s="43">
        <f t="shared" si="49"/>
        <v>99.192744029353136</v>
      </c>
      <c r="P148" s="133"/>
      <c r="Q148" s="43"/>
      <c r="R148" s="43"/>
      <c r="S148" s="43"/>
      <c r="T148" s="45"/>
      <c r="U148" s="45"/>
    </row>
    <row r="149" spans="1:21" ht="171.6" customHeight="1" x14ac:dyDescent="0.25">
      <c r="A149" s="6" t="s">
        <v>103</v>
      </c>
      <c r="B149" s="8" t="s">
        <v>337</v>
      </c>
      <c r="C149" s="8"/>
      <c r="D149" s="132">
        <v>0</v>
      </c>
      <c r="E149" s="132">
        <v>0</v>
      </c>
      <c r="F149" s="132"/>
      <c r="G149" s="132"/>
      <c r="H149" s="132"/>
      <c r="I149" s="132"/>
      <c r="J149" s="132"/>
      <c r="K149" s="132"/>
      <c r="L149" s="132"/>
      <c r="M149" s="132"/>
      <c r="N149" s="10"/>
      <c r="O149" s="10"/>
      <c r="P149" s="8" t="s">
        <v>62</v>
      </c>
      <c r="Q149" s="10">
        <v>80</v>
      </c>
      <c r="R149" s="10">
        <v>80</v>
      </c>
      <c r="S149" s="10">
        <f t="shared" si="52"/>
        <v>100</v>
      </c>
      <c r="T149" s="45"/>
      <c r="U149" s="45"/>
    </row>
    <row r="150" spans="1:21" ht="171.6" customHeight="1" x14ac:dyDescent="0.25">
      <c r="A150" s="6" t="s">
        <v>104</v>
      </c>
      <c r="B150" s="8" t="s">
        <v>338</v>
      </c>
      <c r="C150" s="8"/>
      <c r="D150" s="132">
        <f t="shared" ref="D150:E151" si="56">J150</f>
        <v>0</v>
      </c>
      <c r="E150" s="132">
        <f t="shared" si="56"/>
        <v>0</v>
      </c>
      <c r="F150" s="132"/>
      <c r="G150" s="132"/>
      <c r="H150" s="132"/>
      <c r="I150" s="132"/>
      <c r="J150" s="132"/>
      <c r="K150" s="132"/>
      <c r="L150" s="132"/>
      <c r="M150" s="132"/>
      <c r="N150" s="10"/>
      <c r="O150" s="10"/>
      <c r="P150" s="8" t="s">
        <v>63</v>
      </c>
      <c r="Q150" s="10">
        <v>2</v>
      </c>
      <c r="R150" s="10">
        <v>2</v>
      </c>
      <c r="S150" s="10">
        <f t="shared" si="52"/>
        <v>100</v>
      </c>
      <c r="T150" s="45"/>
      <c r="U150" s="45"/>
    </row>
    <row r="151" spans="1:21" ht="171.6" customHeight="1" x14ac:dyDescent="0.25">
      <c r="A151" s="6" t="s">
        <v>105</v>
      </c>
      <c r="B151" s="8" t="s">
        <v>339</v>
      </c>
      <c r="C151" s="8"/>
      <c r="D151" s="132">
        <f t="shared" si="56"/>
        <v>0</v>
      </c>
      <c r="E151" s="132">
        <f t="shared" si="56"/>
        <v>0</v>
      </c>
      <c r="F151" s="132"/>
      <c r="G151" s="132"/>
      <c r="H151" s="132"/>
      <c r="I151" s="132"/>
      <c r="J151" s="132"/>
      <c r="K151" s="132"/>
      <c r="L151" s="132"/>
      <c r="M151" s="132"/>
      <c r="N151" s="10"/>
      <c r="O151" s="10"/>
      <c r="P151" s="8" t="s">
        <v>64</v>
      </c>
      <c r="Q151" s="10">
        <v>2</v>
      </c>
      <c r="R151" s="10">
        <v>2</v>
      </c>
      <c r="S151" s="10">
        <f t="shared" si="52"/>
        <v>100</v>
      </c>
      <c r="T151" s="45"/>
      <c r="U151" s="45"/>
    </row>
    <row r="152" spans="1:21" ht="171.6" customHeight="1" x14ac:dyDescent="0.25">
      <c r="A152" s="6" t="s">
        <v>106</v>
      </c>
      <c r="B152" s="8" t="s">
        <v>340</v>
      </c>
      <c r="C152" s="8"/>
      <c r="D152" s="132">
        <f t="shared" ref="D152:E154" si="57">J152+H152+F152</f>
        <v>96488.1</v>
      </c>
      <c r="E152" s="132">
        <f t="shared" si="57"/>
        <v>96488.1</v>
      </c>
      <c r="F152" s="132">
        <v>61755.1</v>
      </c>
      <c r="G152" s="132">
        <v>61755.1</v>
      </c>
      <c r="H152" s="132">
        <v>30062.6</v>
      </c>
      <c r="I152" s="132">
        <v>30062.6</v>
      </c>
      <c r="J152" s="132">
        <v>4670.3999999999996</v>
      </c>
      <c r="K152" s="132">
        <v>4670.3999999999996</v>
      </c>
      <c r="L152" s="132"/>
      <c r="M152" s="132"/>
      <c r="N152" s="10">
        <v>100</v>
      </c>
      <c r="O152" s="10">
        <f t="shared" si="49"/>
        <v>100</v>
      </c>
      <c r="P152" s="8" t="s">
        <v>65</v>
      </c>
      <c r="Q152" s="9">
        <v>1323.3</v>
      </c>
      <c r="R152" s="9">
        <v>1323.3</v>
      </c>
      <c r="S152" s="10">
        <f t="shared" si="52"/>
        <v>100</v>
      </c>
      <c r="T152" s="45"/>
      <c r="U152" s="45"/>
    </row>
    <row r="153" spans="1:21" ht="171.6" customHeight="1" x14ac:dyDescent="0.25">
      <c r="A153" s="6" t="s">
        <v>107</v>
      </c>
      <c r="B153" s="8" t="s">
        <v>341</v>
      </c>
      <c r="C153" s="8"/>
      <c r="D153" s="132">
        <f t="shared" si="57"/>
        <v>13477.4</v>
      </c>
      <c r="E153" s="132">
        <f t="shared" si="57"/>
        <v>13477.4</v>
      </c>
      <c r="F153" s="132">
        <v>5010</v>
      </c>
      <c r="G153" s="132">
        <v>5010</v>
      </c>
      <c r="H153" s="132"/>
      <c r="I153" s="132"/>
      <c r="J153" s="132">
        <v>8467.4</v>
      </c>
      <c r="K153" s="132">
        <v>8467.4</v>
      </c>
      <c r="L153" s="132"/>
      <c r="M153" s="132"/>
      <c r="N153" s="10">
        <v>100</v>
      </c>
      <c r="O153" s="10">
        <f t="shared" si="49"/>
        <v>100</v>
      </c>
      <c r="P153" s="8" t="s">
        <v>66</v>
      </c>
      <c r="Q153" s="10">
        <v>100</v>
      </c>
      <c r="R153" s="10">
        <v>100</v>
      </c>
      <c r="S153" s="10">
        <f t="shared" si="52"/>
        <v>100</v>
      </c>
      <c r="T153" s="45"/>
      <c r="U153" s="45"/>
    </row>
    <row r="154" spans="1:21" ht="171.6" customHeight="1" x14ac:dyDescent="0.25">
      <c r="A154" s="6" t="s">
        <v>108</v>
      </c>
      <c r="B154" s="8" t="s">
        <v>342</v>
      </c>
      <c r="C154" s="8"/>
      <c r="D154" s="132">
        <f t="shared" si="57"/>
        <v>34789.4</v>
      </c>
      <c r="E154" s="132">
        <f t="shared" si="57"/>
        <v>34789.4</v>
      </c>
      <c r="F154" s="132">
        <v>11</v>
      </c>
      <c r="G154" s="132">
        <v>11</v>
      </c>
      <c r="H154" s="132">
        <v>1967.9</v>
      </c>
      <c r="I154" s="132">
        <v>1967.9</v>
      </c>
      <c r="J154" s="132">
        <v>32810.5</v>
      </c>
      <c r="K154" s="132">
        <v>32810.5</v>
      </c>
      <c r="L154" s="132"/>
      <c r="M154" s="132"/>
      <c r="N154" s="10">
        <v>100</v>
      </c>
      <c r="O154" s="10">
        <f t="shared" si="49"/>
        <v>100</v>
      </c>
      <c r="P154" s="8" t="s">
        <v>29</v>
      </c>
      <c r="Q154" s="10">
        <v>100</v>
      </c>
      <c r="R154" s="10">
        <v>94.1</v>
      </c>
      <c r="S154" s="10"/>
      <c r="T154" s="45"/>
      <c r="U154" s="45"/>
    </row>
    <row r="155" spans="1:21" ht="171.6" customHeight="1" x14ac:dyDescent="0.25">
      <c r="A155" s="6" t="s">
        <v>109</v>
      </c>
      <c r="B155" s="8" t="s">
        <v>343</v>
      </c>
      <c r="C155" s="8"/>
      <c r="D155" s="132">
        <f>J155</f>
        <v>500</v>
      </c>
      <c r="E155" s="132">
        <f>K155</f>
        <v>500</v>
      </c>
      <c r="F155" s="132"/>
      <c r="G155" s="132"/>
      <c r="H155" s="132"/>
      <c r="I155" s="132"/>
      <c r="J155" s="132">
        <v>500</v>
      </c>
      <c r="K155" s="132">
        <v>500</v>
      </c>
      <c r="L155" s="132"/>
      <c r="M155" s="132"/>
      <c r="N155" s="10">
        <v>100</v>
      </c>
      <c r="O155" s="10">
        <f t="shared" si="49"/>
        <v>100</v>
      </c>
      <c r="P155" s="8" t="s">
        <v>67</v>
      </c>
      <c r="Q155" s="10" t="s">
        <v>46</v>
      </c>
      <c r="R155" s="10" t="s">
        <v>46</v>
      </c>
      <c r="S155" s="10">
        <v>100</v>
      </c>
      <c r="T155" s="45"/>
      <c r="U155" s="45"/>
    </row>
    <row r="156" spans="1:21" ht="47.25" x14ac:dyDescent="0.25">
      <c r="A156" s="6" t="s">
        <v>176</v>
      </c>
      <c r="B156" s="7" t="s">
        <v>344</v>
      </c>
      <c r="C156" s="8"/>
      <c r="D156" s="132">
        <f t="shared" ref="D156:E158" si="58">F156+H156+J156</f>
        <v>15522.4</v>
      </c>
      <c r="E156" s="132">
        <f t="shared" si="58"/>
        <v>14086.599999999999</v>
      </c>
      <c r="F156" s="132"/>
      <c r="G156" s="132"/>
      <c r="H156" s="132">
        <v>15325.1</v>
      </c>
      <c r="I156" s="132">
        <v>13889.3</v>
      </c>
      <c r="J156" s="132">
        <v>197.3</v>
      </c>
      <c r="K156" s="132">
        <v>197.3</v>
      </c>
      <c r="L156" s="132"/>
      <c r="M156" s="132"/>
      <c r="N156" s="10">
        <v>100</v>
      </c>
      <c r="O156" s="10">
        <f t="shared" si="49"/>
        <v>90.750141730660204</v>
      </c>
      <c r="P156" s="8" t="s">
        <v>29</v>
      </c>
      <c r="Q156" s="10">
        <v>100</v>
      </c>
      <c r="R156" s="10">
        <v>90</v>
      </c>
      <c r="S156" s="10"/>
      <c r="T156" s="45"/>
      <c r="U156" s="45"/>
    </row>
    <row r="157" spans="1:21" ht="63" x14ac:dyDescent="0.25">
      <c r="A157" s="6" t="s">
        <v>177</v>
      </c>
      <c r="B157" s="7" t="s">
        <v>345</v>
      </c>
      <c r="C157" s="8"/>
      <c r="D157" s="132">
        <f t="shared" si="58"/>
        <v>0</v>
      </c>
      <c r="E157" s="132">
        <f t="shared" si="58"/>
        <v>0</v>
      </c>
      <c r="F157" s="132"/>
      <c r="G157" s="132"/>
      <c r="H157" s="132">
        <v>0</v>
      </c>
      <c r="I157" s="132">
        <v>0</v>
      </c>
      <c r="J157" s="132">
        <v>0</v>
      </c>
      <c r="K157" s="132">
        <v>0</v>
      </c>
      <c r="L157" s="132"/>
      <c r="M157" s="132"/>
      <c r="N157" s="10">
        <v>0</v>
      </c>
      <c r="O157" s="10">
        <v>0</v>
      </c>
      <c r="P157" s="8"/>
      <c r="Q157" s="10"/>
      <c r="R157" s="10"/>
      <c r="S157" s="10"/>
      <c r="T157" s="45"/>
      <c r="U157" s="45"/>
    </row>
    <row r="158" spans="1:21" ht="94.5" x14ac:dyDescent="0.25">
      <c r="A158" s="6" t="s">
        <v>317</v>
      </c>
      <c r="B158" s="7" t="s">
        <v>346</v>
      </c>
      <c r="C158" s="8"/>
      <c r="D158" s="132">
        <f t="shared" si="58"/>
        <v>17084.5</v>
      </c>
      <c r="E158" s="132">
        <f t="shared" si="58"/>
        <v>17084.5</v>
      </c>
      <c r="F158" s="132"/>
      <c r="G158" s="132"/>
      <c r="H158" s="132">
        <v>2975.5</v>
      </c>
      <c r="I158" s="132">
        <v>2975.5</v>
      </c>
      <c r="J158" s="132">
        <v>14109</v>
      </c>
      <c r="K158" s="132">
        <v>14109</v>
      </c>
      <c r="L158" s="132"/>
      <c r="M158" s="132"/>
      <c r="N158" s="10">
        <v>100</v>
      </c>
      <c r="O158" s="10">
        <f t="shared" ref="O158" si="59">E158/D158*100</f>
        <v>100</v>
      </c>
      <c r="P158" s="8" t="s">
        <v>29</v>
      </c>
      <c r="Q158" s="10">
        <v>100</v>
      </c>
      <c r="R158" s="10">
        <v>94.1</v>
      </c>
      <c r="S158" s="10"/>
      <c r="T158" s="45"/>
      <c r="U158" s="45"/>
    </row>
    <row r="159" spans="1:21" ht="63" x14ac:dyDescent="0.25">
      <c r="A159" s="134" t="s">
        <v>154</v>
      </c>
      <c r="B159" s="135" t="s">
        <v>366</v>
      </c>
      <c r="C159" s="8"/>
      <c r="D159" s="132">
        <f t="shared" ref="D159:M159" si="60">SUM(D160:D161)</f>
        <v>27972.3</v>
      </c>
      <c r="E159" s="132">
        <f t="shared" si="60"/>
        <v>27972.3</v>
      </c>
      <c r="F159" s="132">
        <f t="shared" si="60"/>
        <v>0</v>
      </c>
      <c r="G159" s="132">
        <f t="shared" si="60"/>
        <v>0</v>
      </c>
      <c r="H159" s="132">
        <f t="shared" si="60"/>
        <v>0</v>
      </c>
      <c r="I159" s="132">
        <f t="shared" si="60"/>
        <v>0</v>
      </c>
      <c r="J159" s="132">
        <f t="shared" si="60"/>
        <v>27972.3</v>
      </c>
      <c r="K159" s="132">
        <f t="shared" si="60"/>
        <v>27972.3</v>
      </c>
      <c r="L159" s="132">
        <f t="shared" si="60"/>
        <v>0</v>
      </c>
      <c r="M159" s="132">
        <f t="shared" si="60"/>
        <v>0</v>
      </c>
      <c r="N159" s="10">
        <v>100</v>
      </c>
      <c r="O159" s="10">
        <v>100</v>
      </c>
      <c r="P159" s="8"/>
      <c r="Q159" s="10"/>
      <c r="R159" s="10"/>
      <c r="S159" s="10"/>
      <c r="T159" s="45"/>
      <c r="U159" s="45"/>
    </row>
    <row r="160" spans="1:21" ht="126" x14ac:dyDescent="0.25">
      <c r="A160" s="134" t="s">
        <v>161</v>
      </c>
      <c r="B160" s="136" t="s">
        <v>367</v>
      </c>
      <c r="C160" s="8"/>
      <c r="D160" s="132">
        <f>F160+H160+J160+L160</f>
        <v>18203.3</v>
      </c>
      <c r="E160" s="132">
        <f>G160+I160+K160+M160</f>
        <v>18203.3</v>
      </c>
      <c r="F160" s="132"/>
      <c r="G160" s="132"/>
      <c r="H160" s="132"/>
      <c r="I160" s="132"/>
      <c r="J160" s="132">
        <v>18203.3</v>
      </c>
      <c r="K160" s="132">
        <v>18203.3</v>
      </c>
      <c r="L160" s="132"/>
      <c r="M160" s="132"/>
      <c r="N160" s="10">
        <v>100</v>
      </c>
      <c r="O160" s="10">
        <f t="shared" ref="O160:O161" si="61">E160/D160*100</f>
        <v>100</v>
      </c>
      <c r="P160" s="8" t="s">
        <v>29</v>
      </c>
      <c r="Q160" s="10">
        <v>100</v>
      </c>
      <c r="R160" s="10">
        <v>100</v>
      </c>
      <c r="S160" s="10"/>
      <c r="T160" s="45"/>
      <c r="U160" s="45"/>
    </row>
    <row r="161" spans="1:21" ht="94.5" x14ac:dyDescent="0.25">
      <c r="A161" s="134" t="s">
        <v>162</v>
      </c>
      <c r="B161" s="136" t="s">
        <v>368</v>
      </c>
      <c r="C161" s="8"/>
      <c r="D161" s="132">
        <f t="shared" ref="D161:E161" si="62">F161+H161+J161+L161</f>
        <v>9769</v>
      </c>
      <c r="E161" s="132">
        <f t="shared" si="62"/>
        <v>9769</v>
      </c>
      <c r="F161" s="132"/>
      <c r="G161" s="132"/>
      <c r="H161" s="132"/>
      <c r="I161" s="132"/>
      <c r="J161" s="132">
        <v>9769</v>
      </c>
      <c r="K161" s="132">
        <v>9769</v>
      </c>
      <c r="L161" s="132"/>
      <c r="M161" s="132"/>
      <c r="N161" s="10">
        <v>100</v>
      </c>
      <c r="O161" s="10">
        <f t="shared" si="61"/>
        <v>100</v>
      </c>
      <c r="P161" s="8" t="s">
        <v>29</v>
      </c>
      <c r="Q161" s="10">
        <v>100</v>
      </c>
      <c r="R161" s="10">
        <v>100</v>
      </c>
      <c r="S161" s="10"/>
      <c r="T161" s="45"/>
      <c r="U161" s="45"/>
    </row>
    <row r="162" spans="1:21" ht="63" x14ac:dyDescent="0.25">
      <c r="A162" s="137">
        <v>7</v>
      </c>
      <c r="B162" s="8" t="s">
        <v>136</v>
      </c>
      <c r="C162" s="137"/>
      <c r="D162" s="137">
        <f>D163+D165+D169</f>
        <v>20140.3</v>
      </c>
      <c r="E162" s="137">
        <f t="shared" ref="E162:M162" si="63">E163+E165+E169</f>
        <v>20140.3</v>
      </c>
      <c r="F162" s="137">
        <f t="shared" si="63"/>
        <v>0</v>
      </c>
      <c r="G162" s="137">
        <f t="shared" si="63"/>
        <v>0</v>
      </c>
      <c r="H162" s="137">
        <f t="shared" si="63"/>
        <v>0</v>
      </c>
      <c r="I162" s="137">
        <f t="shared" si="63"/>
        <v>0</v>
      </c>
      <c r="J162" s="137">
        <f t="shared" si="63"/>
        <v>20140.3</v>
      </c>
      <c r="K162" s="137">
        <f t="shared" si="63"/>
        <v>20140.3</v>
      </c>
      <c r="L162" s="137">
        <f t="shared" si="63"/>
        <v>0</v>
      </c>
      <c r="M162" s="137">
        <f t="shared" si="63"/>
        <v>0</v>
      </c>
      <c r="N162" s="137">
        <v>100</v>
      </c>
      <c r="O162" s="138">
        <f>E162/D162*100</f>
        <v>100</v>
      </c>
      <c r="P162" s="85"/>
      <c r="Q162" s="137"/>
      <c r="R162" s="137"/>
      <c r="S162" s="10"/>
      <c r="T162" s="45"/>
      <c r="U162" s="45"/>
    </row>
    <row r="163" spans="1:21" ht="78.75" x14ac:dyDescent="0.25">
      <c r="A163" s="6" t="s">
        <v>138</v>
      </c>
      <c r="B163" s="139" t="s">
        <v>137</v>
      </c>
      <c r="C163" s="75"/>
      <c r="D163" s="137">
        <f>D164</f>
        <v>368.3</v>
      </c>
      <c r="E163" s="137">
        <f t="shared" ref="E163:O163" si="64">E164</f>
        <v>368.3</v>
      </c>
      <c r="F163" s="140">
        <f t="shared" si="64"/>
        <v>0</v>
      </c>
      <c r="G163" s="137">
        <f t="shared" si="64"/>
        <v>0</v>
      </c>
      <c r="H163" s="137">
        <f t="shared" si="64"/>
        <v>0</v>
      </c>
      <c r="I163" s="137">
        <f t="shared" si="64"/>
        <v>0</v>
      </c>
      <c r="J163" s="137">
        <f t="shared" si="64"/>
        <v>368.3</v>
      </c>
      <c r="K163" s="137">
        <f t="shared" si="64"/>
        <v>368.3</v>
      </c>
      <c r="L163" s="137">
        <f t="shared" si="64"/>
        <v>0</v>
      </c>
      <c r="M163" s="137">
        <f t="shared" si="64"/>
        <v>0</v>
      </c>
      <c r="N163" s="137">
        <v>100</v>
      </c>
      <c r="O163" s="138">
        <f t="shared" si="64"/>
        <v>100</v>
      </c>
      <c r="P163" s="141"/>
      <c r="Q163" s="142"/>
      <c r="R163" s="142"/>
      <c r="S163" s="41"/>
      <c r="T163" s="45"/>
      <c r="U163" s="45"/>
    </row>
    <row r="164" spans="1:21" ht="105" x14ac:dyDescent="0.25">
      <c r="A164" s="6" t="s">
        <v>141</v>
      </c>
      <c r="B164" s="8" t="s">
        <v>142</v>
      </c>
      <c r="C164" s="137"/>
      <c r="D164" s="137">
        <v>368.3</v>
      </c>
      <c r="E164" s="137">
        <v>368.3</v>
      </c>
      <c r="F164" s="140"/>
      <c r="G164" s="137"/>
      <c r="H164" s="137"/>
      <c r="I164" s="137"/>
      <c r="J164" s="137">
        <v>368.3</v>
      </c>
      <c r="K164" s="137">
        <v>368.3</v>
      </c>
      <c r="L164" s="137"/>
      <c r="M164" s="137"/>
      <c r="N164" s="137">
        <v>100</v>
      </c>
      <c r="O164" s="138">
        <f t="shared" ref="O164:O171" si="65">E164/D164*100</f>
        <v>100</v>
      </c>
      <c r="P164" s="141" t="s">
        <v>149</v>
      </c>
      <c r="Q164" s="142">
        <v>3</v>
      </c>
      <c r="R164" s="142">
        <v>3</v>
      </c>
      <c r="S164" s="41">
        <f t="shared" ref="S163:S171" si="66">R164/Q164*100</f>
        <v>100</v>
      </c>
      <c r="T164" s="45"/>
      <c r="U164" s="45"/>
    </row>
    <row r="165" spans="1:21" ht="94.5" x14ac:dyDescent="0.25">
      <c r="A165" s="6" t="s">
        <v>139</v>
      </c>
      <c r="B165" s="8" t="s">
        <v>144</v>
      </c>
      <c r="C165" s="137"/>
      <c r="D165" s="137">
        <f>D168</f>
        <v>1060.0999999999999</v>
      </c>
      <c r="E165" s="137">
        <f t="shared" ref="E165:O165" si="67">E168</f>
        <v>1060.0999999999999</v>
      </c>
      <c r="F165" s="140">
        <f t="shared" si="67"/>
        <v>0</v>
      </c>
      <c r="G165" s="137">
        <f t="shared" si="67"/>
        <v>0</v>
      </c>
      <c r="H165" s="137">
        <f t="shared" si="67"/>
        <v>0</v>
      </c>
      <c r="I165" s="137">
        <f t="shared" si="67"/>
        <v>0</v>
      </c>
      <c r="J165" s="137">
        <f t="shared" si="67"/>
        <v>1060.0999999999999</v>
      </c>
      <c r="K165" s="137">
        <f t="shared" si="67"/>
        <v>1060.0999999999999</v>
      </c>
      <c r="L165" s="137">
        <f t="shared" si="67"/>
        <v>0</v>
      </c>
      <c r="M165" s="137">
        <f t="shared" si="67"/>
        <v>0</v>
      </c>
      <c r="N165" s="137">
        <v>100</v>
      </c>
      <c r="O165" s="138">
        <f t="shared" si="67"/>
        <v>100</v>
      </c>
      <c r="P165" s="141" t="s">
        <v>150</v>
      </c>
      <c r="Q165" s="142">
        <v>14</v>
      </c>
      <c r="R165" s="142">
        <v>14</v>
      </c>
      <c r="S165" s="41">
        <f t="shared" si="66"/>
        <v>100</v>
      </c>
      <c r="T165" s="45"/>
      <c r="U165" s="45"/>
    </row>
    <row r="166" spans="1:21" ht="110.25" x14ac:dyDescent="0.25">
      <c r="A166" s="6" t="s">
        <v>143</v>
      </c>
      <c r="B166" s="8" t="s">
        <v>145</v>
      </c>
      <c r="C166" s="137"/>
      <c r="D166" s="137">
        <f>H166</f>
        <v>0</v>
      </c>
      <c r="E166" s="137">
        <f>I166</f>
        <v>0</v>
      </c>
      <c r="F166" s="140"/>
      <c r="G166" s="137"/>
      <c r="H166" s="137">
        <v>0</v>
      </c>
      <c r="I166" s="137">
        <v>0</v>
      </c>
      <c r="J166" s="137">
        <v>0</v>
      </c>
      <c r="K166" s="137">
        <v>0</v>
      </c>
      <c r="L166" s="137"/>
      <c r="M166" s="137"/>
      <c r="N166" s="137"/>
      <c r="O166" s="138"/>
      <c r="P166" s="141" t="s">
        <v>150</v>
      </c>
      <c r="Q166" s="142">
        <v>14</v>
      </c>
      <c r="R166" s="142">
        <v>14</v>
      </c>
      <c r="S166" s="41">
        <f t="shared" si="66"/>
        <v>100</v>
      </c>
      <c r="T166" s="45"/>
      <c r="U166" s="45"/>
    </row>
    <row r="167" spans="1:21" ht="91.5" customHeight="1" x14ac:dyDescent="0.25">
      <c r="A167" s="6" t="s">
        <v>146</v>
      </c>
      <c r="B167" s="8" t="s">
        <v>147</v>
      </c>
      <c r="C167" s="137"/>
      <c r="D167" s="137">
        <v>0</v>
      </c>
      <c r="E167" s="137">
        <v>0</v>
      </c>
      <c r="F167" s="140"/>
      <c r="G167" s="137"/>
      <c r="H167" s="137"/>
      <c r="I167" s="137"/>
      <c r="J167" s="137">
        <v>0</v>
      </c>
      <c r="K167" s="137">
        <v>0</v>
      </c>
      <c r="L167" s="137"/>
      <c r="M167" s="137"/>
      <c r="N167" s="137"/>
      <c r="O167" s="138"/>
      <c r="P167" s="141" t="s">
        <v>153</v>
      </c>
      <c r="Q167" s="142">
        <v>5.9</v>
      </c>
      <c r="R167" s="142">
        <v>5.9</v>
      </c>
      <c r="S167" s="41">
        <f>R167/Q167*100</f>
        <v>100</v>
      </c>
      <c r="T167" s="45"/>
      <c r="U167" s="45"/>
    </row>
    <row r="168" spans="1:21" ht="47.25" x14ac:dyDescent="0.25">
      <c r="A168" s="143" t="s">
        <v>228</v>
      </c>
      <c r="B168" s="52" t="s">
        <v>227</v>
      </c>
      <c r="C168" s="137"/>
      <c r="D168" s="137">
        <v>1060.0999999999999</v>
      </c>
      <c r="E168" s="137">
        <v>1060.0999999999999</v>
      </c>
      <c r="F168" s="137"/>
      <c r="G168" s="137"/>
      <c r="H168" s="137"/>
      <c r="I168" s="137"/>
      <c r="J168" s="137">
        <v>1060.0999999999999</v>
      </c>
      <c r="K168" s="137">
        <v>1060.0999999999999</v>
      </c>
      <c r="L168" s="137"/>
      <c r="M168" s="137"/>
      <c r="N168" s="137">
        <v>100</v>
      </c>
      <c r="O168" s="138">
        <f>E168/D168*100</f>
        <v>100</v>
      </c>
      <c r="P168" s="142"/>
      <c r="Q168" s="142"/>
      <c r="R168" s="142"/>
      <c r="S168" s="142"/>
      <c r="T168" s="45"/>
      <c r="U168" s="45"/>
    </row>
    <row r="169" spans="1:21" ht="173.25" x14ac:dyDescent="0.25">
      <c r="A169" s="6" t="s">
        <v>140</v>
      </c>
      <c r="B169" s="8" t="s">
        <v>148</v>
      </c>
      <c r="C169" s="137"/>
      <c r="D169" s="137">
        <f>D170+D171</f>
        <v>18711.899999999998</v>
      </c>
      <c r="E169" s="137">
        <f t="shared" ref="E169:M169" si="68">E170+E171</f>
        <v>18711.899999999998</v>
      </c>
      <c r="F169" s="140">
        <f t="shared" si="68"/>
        <v>0</v>
      </c>
      <c r="G169" s="137">
        <f t="shared" si="68"/>
        <v>0</v>
      </c>
      <c r="H169" s="137">
        <f t="shared" si="68"/>
        <v>0</v>
      </c>
      <c r="I169" s="137">
        <f t="shared" si="68"/>
        <v>0</v>
      </c>
      <c r="J169" s="137">
        <f t="shared" si="68"/>
        <v>18711.899999999998</v>
      </c>
      <c r="K169" s="137">
        <f t="shared" si="68"/>
        <v>18711.899999999998</v>
      </c>
      <c r="L169" s="137">
        <f t="shared" si="68"/>
        <v>0</v>
      </c>
      <c r="M169" s="137">
        <f t="shared" si="68"/>
        <v>0</v>
      </c>
      <c r="N169" s="137">
        <v>100</v>
      </c>
      <c r="O169" s="138">
        <f>E169/D169*100</f>
        <v>100</v>
      </c>
      <c r="P169" s="142"/>
      <c r="Q169" s="142"/>
      <c r="R169" s="142"/>
      <c r="S169" s="41"/>
      <c r="T169" s="45"/>
      <c r="U169" s="45"/>
    </row>
    <row r="170" spans="1:21" ht="90" x14ac:dyDescent="0.25">
      <c r="A170" s="6" t="s">
        <v>229</v>
      </c>
      <c r="B170" s="52" t="s">
        <v>231</v>
      </c>
      <c r="C170" s="137"/>
      <c r="D170" s="137">
        <v>17547.8</v>
      </c>
      <c r="E170" s="137">
        <v>17547.8</v>
      </c>
      <c r="F170" s="140"/>
      <c r="G170" s="137"/>
      <c r="H170" s="137"/>
      <c r="I170" s="137"/>
      <c r="J170" s="137">
        <f>D170</f>
        <v>17547.8</v>
      </c>
      <c r="K170" s="137">
        <f>E170</f>
        <v>17547.8</v>
      </c>
      <c r="L170" s="137"/>
      <c r="M170" s="137"/>
      <c r="N170" s="137">
        <v>100</v>
      </c>
      <c r="O170" s="138">
        <f t="shared" si="65"/>
        <v>100</v>
      </c>
      <c r="P170" s="141" t="s">
        <v>151</v>
      </c>
      <c r="Q170" s="142">
        <v>0</v>
      </c>
      <c r="R170" s="142">
        <v>0</v>
      </c>
      <c r="S170" s="41">
        <v>100</v>
      </c>
      <c r="T170" s="45"/>
      <c r="U170" s="45"/>
    </row>
    <row r="171" spans="1:21" ht="110.25" x14ac:dyDescent="0.25">
      <c r="A171" s="6" t="s">
        <v>230</v>
      </c>
      <c r="B171" s="52" t="s">
        <v>232</v>
      </c>
      <c r="C171" s="137"/>
      <c r="D171" s="137">
        <v>1164.0999999999999</v>
      </c>
      <c r="E171" s="137">
        <v>1164.0999999999999</v>
      </c>
      <c r="F171" s="140"/>
      <c r="G171" s="137"/>
      <c r="H171" s="137"/>
      <c r="I171" s="137"/>
      <c r="J171" s="137">
        <f>D171</f>
        <v>1164.0999999999999</v>
      </c>
      <c r="K171" s="137">
        <f>E171</f>
        <v>1164.0999999999999</v>
      </c>
      <c r="L171" s="137"/>
      <c r="M171" s="137"/>
      <c r="N171" s="137">
        <v>100</v>
      </c>
      <c r="O171" s="138">
        <f t="shared" si="65"/>
        <v>100</v>
      </c>
      <c r="P171" s="141" t="s">
        <v>152</v>
      </c>
      <c r="Q171" s="142">
        <v>2</v>
      </c>
      <c r="R171" s="142">
        <v>1</v>
      </c>
      <c r="S171" s="41">
        <f t="shared" si="66"/>
        <v>50</v>
      </c>
      <c r="T171" s="45"/>
      <c r="U171" s="45"/>
    </row>
  </sheetData>
  <mergeCells count="87">
    <mergeCell ref="P108:P109"/>
    <mergeCell ref="Q108:Q109"/>
    <mergeCell ref="R108:R109"/>
    <mergeCell ref="S108:S109"/>
    <mergeCell ref="M108:M109"/>
    <mergeCell ref="N108:N109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J111:J112"/>
    <mergeCell ref="K111:K112"/>
    <mergeCell ref="L111:L112"/>
    <mergeCell ref="M111:M112"/>
    <mergeCell ref="N111:N112"/>
    <mergeCell ref="A108:A109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K108:K109"/>
    <mergeCell ref="L108:L109"/>
    <mergeCell ref="O108:O109"/>
    <mergeCell ref="O111:O112"/>
    <mergeCell ref="K62:K63"/>
    <mergeCell ref="L62:L63"/>
    <mergeCell ref="M62:M63"/>
    <mergeCell ref="N62:N63"/>
    <mergeCell ref="O62:O63"/>
    <mergeCell ref="F62:F63"/>
    <mergeCell ref="G62:G63"/>
    <mergeCell ref="H62:H63"/>
    <mergeCell ref="I62:I63"/>
    <mergeCell ref="J62:J63"/>
    <mergeCell ref="A62:A63"/>
    <mergeCell ref="B62:B63"/>
    <mergeCell ref="C62:C63"/>
    <mergeCell ref="D62:D63"/>
    <mergeCell ref="E62:E63"/>
    <mergeCell ref="P33:P35"/>
    <mergeCell ref="Q33:Q35"/>
    <mergeCell ref="R33:R35"/>
    <mergeCell ref="S33:S35"/>
    <mergeCell ref="P38:P40"/>
    <mergeCell ref="Q38:Q40"/>
    <mergeCell ref="R38:R40"/>
    <mergeCell ref="S38:S40"/>
    <mergeCell ref="O47:O48"/>
    <mergeCell ref="L47:L48"/>
    <mergeCell ref="M47:M48"/>
    <mergeCell ref="N47:N48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B5:B9"/>
    <mergeCell ref="A5:A9"/>
    <mergeCell ref="P1:S1"/>
    <mergeCell ref="S5:S9"/>
    <mergeCell ref="N5:O8"/>
    <mergeCell ref="P5:P9"/>
    <mergeCell ref="Q5:Q9"/>
    <mergeCell ref="R5:R9"/>
    <mergeCell ref="C5:C9"/>
    <mergeCell ref="D5:M5"/>
    <mergeCell ref="D6:E8"/>
    <mergeCell ref="F6:M6"/>
    <mergeCell ref="F7:G8"/>
    <mergeCell ref="H7:I8"/>
    <mergeCell ref="J7:K8"/>
    <mergeCell ref="L7:M8"/>
  </mergeCells>
  <pageMargins left="0" right="0" top="0.15748031496062992" bottom="0.15748031496062992" header="0.11811023622047245" footer="0.11811023622047245"/>
  <pageSetup paperSize="9" scale="58" orientation="landscape" r:id="rId1"/>
  <rowBreaks count="2" manualBreakCount="2">
    <brk id="26" min="1" max="18" man="1"/>
    <brk id="158" min="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2024-04-10T13:18:58Z</dcterms:modified>
</cp:coreProperties>
</file>